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13_ncr:1_{0D55BA3E-8A36-45DF-951A-E47EB93510E6}" xr6:coauthVersionLast="46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表紙" sheetId="22" r:id="rId1"/>
    <sheet name="料金" sheetId="2" r:id="rId2"/>
    <sheet name="新潟市" sheetId="3" r:id="rId3"/>
    <sheet name="下越１" sheetId="21" r:id="rId4"/>
    <sheet name="下越２" sheetId="5" r:id="rId5"/>
    <sheet name="中越１" sheetId="6" r:id="rId6"/>
    <sheet name="中越２" sheetId="7" r:id="rId7"/>
    <sheet name="上越" sheetId="8" r:id="rId8"/>
    <sheet name="合計" sheetId="14" r:id="rId9"/>
  </sheets>
  <definedNames>
    <definedName name="_xlnm.Print_Area" localSheetId="3">下越１!$A$1:$P$41</definedName>
    <definedName name="_xlnm.Print_Area" localSheetId="2">新潟市!$A$1:$P$43</definedName>
    <definedName name="_xlnm.Print_Area" localSheetId="5">中越１!$A$1:$P$41</definedName>
    <definedName name="_xlnm.Print_Area" localSheetId="6">中越２!$A$1:$P$41</definedName>
    <definedName name="_xlnm.Print_Area" localSheetId="0">表紙!$A$1:$P$45</definedName>
    <definedName name="_xlnm.Print_Area" localSheetId="1">料金!$A$1:$U$27</definedName>
  </definedNames>
  <calcPr calcId="191029"/>
  <customWorkbookViews>
    <customWorkbookView name="FMV-USER - 個人用ビュー" guid="{5C72CF21-BE65-11D5-936B-0000F497F8AE}" mergeInterval="0" personalView="1" maximized="1" windowWidth="1020" windowHeight="580" activeSheetId="4"/>
  </customWorkbookViews>
</workbook>
</file>

<file path=xl/calcChain.xml><?xml version="1.0" encoding="utf-8"?>
<calcChain xmlns="http://schemas.openxmlformats.org/spreadsheetml/2006/main">
  <c r="I39" i="14" l="1"/>
  <c r="I38" i="14"/>
  <c r="I29" i="14"/>
  <c r="C29" i="14" s="1"/>
  <c r="P37" i="8" l="1"/>
  <c r="I13" i="14" l="1"/>
  <c r="C13" i="14" s="1"/>
  <c r="F22" i="14" l="1"/>
  <c r="F17" i="5" l="1"/>
  <c r="K16" i="5"/>
  <c r="P25" i="8"/>
  <c r="O37" i="8" l="1"/>
  <c r="O25" i="8"/>
  <c r="K30" i="3" l="1"/>
  <c r="F41" i="3" l="1"/>
  <c r="F33" i="3"/>
  <c r="F42" i="3" l="1"/>
  <c r="E41" i="3"/>
  <c r="E33" i="3"/>
  <c r="E42" i="3" l="1"/>
  <c r="I30" i="14"/>
  <c r="I22" i="14"/>
  <c r="C22" i="14" s="1"/>
  <c r="I18" i="14" l="1"/>
  <c r="I17" i="14"/>
  <c r="F18" i="14"/>
  <c r="F17" i="14"/>
  <c r="I27" i="14" l="1"/>
  <c r="I31" i="14"/>
  <c r="I24" i="14" l="1"/>
  <c r="F24" i="14"/>
  <c r="I19" i="14" l="1"/>
  <c r="I8" i="14"/>
  <c r="F19" i="14"/>
  <c r="F21" i="14" l="1"/>
  <c r="I21" i="14"/>
  <c r="I10" i="14"/>
  <c r="D10" i="14"/>
  <c r="F10" i="14"/>
  <c r="J12" i="21"/>
  <c r="J40" i="5"/>
  <c r="J32" i="5"/>
  <c r="C39" i="14"/>
  <c r="P25" i="3"/>
  <c r="P26" i="3" s="1"/>
  <c r="I35" i="14"/>
  <c r="C35" i="14" s="1"/>
  <c r="K25" i="8"/>
  <c r="J25" i="8"/>
  <c r="I26" i="14"/>
  <c r="F26" i="14"/>
  <c r="F30" i="14"/>
  <c r="J36" i="7"/>
  <c r="O32" i="5"/>
  <c r="F21" i="21"/>
  <c r="F29" i="21"/>
  <c r="F10" i="21"/>
  <c r="F13" i="3"/>
  <c r="P40" i="5"/>
  <c r="P32" i="5"/>
  <c r="K40" i="5"/>
  <c r="K32" i="5"/>
  <c r="P26" i="21"/>
  <c r="K37" i="21"/>
  <c r="K28" i="21"/>
  <c r="K22" i="21"/>
  <c r="F27" i="5"/>
  <c r="K12" i="21"/>
  <c r="E10" i="21"/>
  <c r="F37" i="21"/>
  <c r="O26" i="21"/>
  <c r="J37" i="21"/>
  <c r="J28" i="21"/>
  <c r="J22" i="21"/>
  <c r="E37" i="21"/>
  <c r="E29" i="21"/>
  <c r="E21" i="21"/>
  <c r="J16" i="5"/>
  <c r="D15" i="14"/>
  <c r="E27" i="5"/>
  <c r="H32" i="14"/>
  <c r="E16" i="14"/>
  <c r="C18" i="14"/>
  <c r="I20" i="14"/>
  <c r="C20" i="14" s="1"/>
  <c r="F9" i="14"/>
  <c r="I9" i="14"/>
  <c r="F11" i="14"/>
  <c r="I11" i="14"/>
  <c r="H15" i="14"/>
  <c r="H16" i="14" s="1"/>
  <c r="F15" i="14"/>
  <c r="I14" i="14"/>
  <c r="C14" i="14" s="1"/>
  <c r="I12" i="14"/>
  <c r="C12" i="14" s="1"/>
  <c r="F8" i="14"/>
  <c r="C8" i="14" s="1"/>
  <c r="I7" i="14"/>
  <c r="I6" i="14"/>
  <c r="C6" i="14" s="1"/>
  <c r="I5" i="14"/>
  <c r="O40" i="5"/>
  <c r="E14" i="21"/>
  <c r="F14" i="21"/>
  <c r="F23" i="14"/>
  <c r="D33" i="14"/>
  <c r="D40" i="14" s="1"/>
  <c r="I33" i="14"/>
  <c r="F33" i="14"/>
  <c r="E16" i="8"/>
  <c r="F21" i="3"/>
  <c r="F30" i="6"/>
  <c r="G24" i="14"/>
  <c r="G32" i="14" s="1"/>
  <c r="E17" i="5"/>
  <c r="D4" i="14"/>
  <c r="F4" i="14"/>
  <c r="G4" i="14"/>
  <c r="I4" i="14"/>
  <c r="I23" i="14"/>
  <c r="F25" i="14"/>
  <c r="I25" i="14"/>
  <c r="F27" i="14"/>
  <c r="C27" i="14" s="1"/>
  <c r="E32" i="14"/>
  <c r="F28" i="14"/>
  <c r="I28" i="14"/>
  <c r="C31" i="14"/>
  <c r="I34" i="14"/>
  <c r="C34" i="14" s="1"/>
  <c r="I36" i="14"/>
  <c r="C36" i="14" s="1"/>
  <c r="I37" i="14"/>
  <c r="C37" i="14" s="1"/>
  <c r="F38" i="14"/>
  <c r="G40" i="14"/>
  <c r="H40" i="14"/>
  <c r="J15" i="8"/>
  <c r="K15" i="8"/>
  <c r="F16" i="8"/>
  <c r="E24" i="8"/>
  <c r="F24" i="8"/>
  <c r="E33" i="8"/>
  <c r="F33" i="8"/>
  <c r="E39" i="8"/>
  <c r="F39" i="8"/>
  <c r="E13" i="3"/>
  <c r="E21" i="3"/>
  <c r="O25" i="3"/>
  <c r="J30" i="3"/>
  <c r="J19" i="6"/>
  <c r="K19" i="6"/>
  <c r="J24" i="6"/>
  <c r="K24" i="6"/>
  <c r="E30" i="6"/>
  <c r="J30" i="6"/>
  <c r="K30" i="6"/>
  <c r="O32" i="6"/>
  <c r="P32" i="6"/>
  <c r="J39" i="6"/>
  <c r="K39" i="6"/>
  <c r="E40" i="6"/>
  <c r="F40" i="6"/>
  <c r="E15" i="7"/>
  <c r="F15" i="7"/>
  <c r="J15" i="7"/>
  <c r="K15" i="7"/>
  <c r="J27" i="7"/>
  <c r="K27" i="7"/>
  <c r="E32" i="7"/>
  <c r="F32" i="7"/>
  <c r="K36" i="7"/>
  <c r="O37" i="7"/>
  <c r="P37" i="7"/>
  <c r="E40" i="14"/>
  <c r="I15" i="14"/>
  <c r="F26" i="8" l="1"/>
  <c r="P39" i="8" s="1"/>
  <c r="H42" i="14"/>
  <c r="C38" i="14"/>
  <c r="O11" i="8"/>
  <c r="G16" i="14"/>
  <c r="G42" i="14" s="1"/>
  <c r="F41" i="6"/>
  <c r="P39" i="7" s="1"/>
  <c r="O11" i="21"/>
  <c r="C5" i="14"/>
  <c r="C10" i="14"/>
  <c r="K17" i="5"/>
  <c r="O11" i="5" s="1"/>
  <c r="F22" i="3"/>
  <c r="O11" i="7"/>
  <c r="C7" i="14"/>
  <c r="F3" i="14"/>
  <c r="F16" i="14" s="1"/>
  <c r="E22" i="3"/>
  <c r="D32" i="14"/>
  <c r="F40" i="14"/>
  <c r="E41" i="6"/>
  <c r="O39" i="7" s="1"/>
  <c r="E42" i="14"/>
  <c r="C30" i="14"/>
  <c r="C4" i="14"/>
  <c r="E26" i="8"/>
  <c r="O39" i="8" s="1"/>
  <c r="C23" i="14"/>
  <c r="C33" i="14"/>
  <c r="C26" i="14"/>
  <c r="C25" i="14"/>
  <c r="C24" i="14"/>
  <c r="J17" i="5"/>
  <c r="C17" i="14"/>
  <c r="I40" i="14"/>
  <c r="C28" i="14"/>
  <c r="F32" i="14"/>
  <c r="I32" i="14"/>
  <c r="C21" i="14"/>
  <c r="C15" i="14"/>
  <c r="C11" i="14"/>
  <c r="O26" i="3"/>
  <c r="I3" i="14" s="1"/>
  <c r="I16" i="14" s="1"/>
  <c r="C9" i="14"/>
  <c r="C19" i="14"/>
  <c r="O11" i="6" l="1"/>
  <c r="K19" i="5"/>
  <c r="C40" i="14"/>
  <c r="O11" i="3"/>
  <c r="I42" i="14"/>
  <c r="D3" i="14"/>
  <c r="D16" i="14" s="1"/>
  <c r="D42" i="14" s="1"/>
  <c r="C32" i="14"/>
  <c r="F42" i="14"/>
  <c r="J19" i="5"/>
  <c r="M11" i="3" l="1"/>
  <c r="M11" i="5" s="1"/>
  <c r="C3" i="14"/>
  <c r="C16" i="14" s="1"/>
  <c r="C42" i="14" s="1"/>
  <c r="M11" i="7" l="1"/>
  <c r="M11" i="21"/>
  <c r="M11" i="8"/>
  <c r="M11" i="6"/>
</calcChain>
</file>

<file path=xl/sharedStrings.xml><?xml version="1.0" encoding="utf-8"?>
<sst xmlns="http://schemas.openxmlformats.org/spreadsheetml/2006/main" count="1003" uniqueCount="509">
  <si>
    <t>地域/区分</t>
  </si>
  <si>
    <t>Ｂ　５</t>
  </si>
  <si>
    <t>Ｂ　４</t>
  </si>
  <si>
    <t>Ｂ　３</t>
  </si>
  <si>
    <t>Ｂ　２</t>
  </si>
  <si>
    <t>Ｂ４厚</t>
  </si>
  <si>
    <t>Ｂ３厚</t>
  </si>
  <si>
    <t>長Ｂ３</t>
  </si>
  <si>
    <t>ハガキ</t>
  </si>
  <si>
    <t>小千谷市</t>
  </si>
  <si>
    <t>加茂市</t>
  </si>
  <si>
    <t>新発田市</t>
  </si>
  <si>
    <t>村上市</t>
  </si>
  <si>
    <t>岩船郡</t>
  </si>
  <si>
    <t>見附市</t>
  </si>
  <si>
    <t>扱紙</t>
  </si>
  <si>
    <t>部数</t>
  </si>
  <si>
    <t>スポンサー名</t>
  </si>
  <si>
    <t>ア</t>
  </si>
  <si>
    <t>中央</t>
  </si>
  <si>
    <t>山木戸</t>
  </si>
  <si>
    <t>寺尾</t>
  </si>
  <si>
    <t>内野</t>
  </si>
  <si>
    <t>山ノ下</t>
  </si>
  <si>
    <t>松浜</t>
  </si>
  <si>
    <t>様</t>
  </si>
  <si>
    <t>駅南</t>
  </si>
  <si>
    <t>小針</t>
  </si>
  <si>
    <t>曽野木</t>
  </si>
  <si>
    <t>中通</t>
  </si>
  <si>
    <t>本町</t>
  </si>
  <si>
    <t>とやの</t>
  </si>
  <si>
    <t>県庁前</t>
  </si>
  <si>
    <t>女池</t>
  </si>
  <si>
    <t>真砂</t>
  </si>
  <si>
    <t>新大前</t>
  </si>
  <si>
    <t>アガノ</t>
  </si>
  <si>
    <t>合</t>
  </si>
  <si>
    <t>新潟南</t>
  </si>
  <si>
    <t>西内野</t>
  </si>
  <si>
    <t>姥ヶ山</t>
  </si>
  <si>
    <t>上坂井</t>
  </si>
  <si>
    <t>小新</t>
  </si>
  <si>
    <t>黒埼</t>
  </si>
  <si>
    <t>寺地</t>
  </si>
  <si>
    <t>黒埼南</t>
  </si>
  <si>
    <t>万代</t>
  </si>
  <si>
    <t>サ</t>
  </si>
  <si>
    <t>石山東</t>
  </si>
  <si>
    <t>物見山</t>
  </si>
  <si>
    <t>木崎</t>
  </si>
  <si>
    <t>新発田</t>
  </si>
  <si>
    <t>(市内のみ)</t>
  </si>
  <si>
    <t>村上</t>
  </si>
  <si>
    <t>岩船</t>
  </si>
  <si>
    <t>越後早川</t>
  </si>
  <si>
    <t>白根</t>
  </si>
  <si>
    <t>関川</t>
  </si>
  <si>
    <t>月潟</t>
  </si>
  <si>
    <t>新飯田</t>
  </si>
  <si>
    <t>ヨ</t>
  </si>
  <si>
    <t>五泉</t>
  </si>
  <si>
    <t>馬下</t>
  </si>
  <si>
    <t>月岡</t>
  </si>
  <si>
    <t>津川</t>
  </si>
  <si>
    <t>豊実</t>
  </si>
  <si>
    <t>日出谷</t>
  </si>
  <si>
    <t>鹿瀬</t>
  </si>
  <si>
    <t>新津</t>
  </si>
  <si>
    <t>白崎</t>
  </si>
  <si>
    <t>五十島</t>
  </si>
  <si>
    <t>三条</t>
  </si>
  <si>
    <t>両津</t>
  </si>
  <si>
    <t>弥彦</t>
  </si>
  <si>
    <t>両津(吉井)</t>
  </si>
  <si>
    <t>羽茂</t>
  </si>
  <si>
    <t>帯織（武田）</t>
  </si>
  <si>
    <t>小木</t>
  </si>
  <si>
    <t>真野</t>
  </si>
  <si>
    <t>赤泊</t>
  </si>
  <si>
    <t>新穂</t>
  </si>
  <si>
    <t>加茂</t>
  </si>
  <si>
    <t>金泉</t>
  </si>
  <si>
    <t>多田</t>
  </si>
  <si>
    <t>畑野</t>
  </si>
  <si>
    <t>佐和田</t>
  </si>
  <si>
    <t>沢根</t>
  </si>
  <si>
    <t>相川</t>
  </si>
  <si>
    <t>燕</t>
  </si>
  <si>
    <t>金井</t>
  </si>
  <si>
    <t>燕南</t>
  </si>
  <si>
    <t>西長岡</t>
  </si>
  <si>
    <t>速報社</t>
  </si>
  <si>
    <t>読売西部</t>
  </si>
  <si>
    <t>読売</t>
  </si>
  <si>
    <t>王寺川</t>
  </si>
  <si>
    <t>読売南部</t>
  </si>
  <si>
    <t>関原</t>
  </si>
  <si>
    <t>見附</t>
  </si>
  <si>
    <t>宮内</t>
  </si>
  <si>
    <t>今町</t>
  </si>
  <si>
    <t>六日市</t>
  </si>
  <si>
    <t>濁沢</t>
  </si>
  <si>
    <t>浦瀬(山田)</t>
  </si>
  <si>
    <t>加津保</t>
  </si>
  <si>
    <t>栃尾</t>
  </si>
  <si>
    <t>新組</t>
  </si>
  <si>
    <t>西越</t>
  </si>
  <si>
    <t>黒条</t>
  </si>
  <si>
    <t>出雲崎</t>
  </si>
  <si>
    <t>小千谷中町</t>
  </si>
  <si>
    <t>小千谷角田</t>
  </si>
  <si>
    <t>小千谷</t>
  </si>
  <si>
    <t>片貝</t>
  </si>
  <si>
    <t>岩沢</t>
  </si>
  <si>
    <t>十日町</t>
  </si>
  <si>
    <t>水沢</t>
  </si>
  <si>
    <t>伊達</t>
  </si>
  <si>
    <t>柏崎東部</t>
  </si>
  <si>
    <t>柏崎西部</t>
  </si>
  <si>
    <t>津南</t>
  </si>
  <si>
    <t>柏崎南</t>
  </si>
  <si>
    <t>鹿渡</t>
  </si>
  <si>
    <t>柏崎東</t>
  </si>
  <si>
    <t>広田</t>
  </si>
  <si>
    <t>安田</t>
  </si>
  <si>
    <t>北条</t>
  </si>
  <si>
    <t>高浜</t>
  </si>
  <si>
    <t>青海川</t>
  </si>
  <si>
    <t>笠島</t>
  </si>
  <si>
    <t>高田日報</t>
  </si>
  <si>
    <t>高田南販売</t>
  </si>
  <si>
    <t>関山</t>
  </si>
  <si>
    <t>赤倉</t>
  </si>
  <si>
    <t>直江津</t>
  </si>
  <si>
    <t>地域</t>
  </si>
  <si>
    <t>合計</t>
  </si>
  <si>
    <t>新潟日報</t>
  </si>
  <si>
    <t>小計</t>
  </si>
  <si>
    <t>県合計</t>
  </si>
  <si>
    <t>２ページ</t>
    <phoneticPr fontId="10"/>
  </si>
  <si>
    <t>８ページ</t>
    <phoneticPr fontId="10"/>
  </si>
  <si>
    <t>朝日新聞　計</t>
    <rPh sb="0" eb="2">
      <t>アサヒ</t>
    </rPh>
    <rPh sb="2" eb="4">
      <t>シンブン</t>
    </rPh>
    <rPh sb="5" eb="6">
      <t>ゴウケイ</t>
    </rPh>
    <phoneticPr fontId="10"/>
  </si>
  <si>
    <t>読売新聞　計</t>
    <rPh sb="0" eb="2">
      <t>ヨミウリ</t>
    </rPh>
    <rPh sb="2" eb="4">
      <t>シンブン</t>
    </rPh>
    <rPh sb="5" eb="6">
      <t>ゴウケイ</t>
    </rPh>
    <phoneticPr fontId="10"/>
  </si>
  <si>
    <t>３ページ</t>
    <phoneticPr fontId="10"/>
  </si>
  <si>
    <t>販 売 店 名</t>
    <phoneticPr fontId="10"/>
  </si>
  <si>
    <t>西新潟地区　計</t>
    <rPh sb="0" eb="1">
      <t>ニシ</t>
    </rPh>
    <rPh sb="1" eb="3">
      <t>ニイガタ</t>
    </rPh>
    <rPh sb="3" eb="5">
      <t>チク</t>
    </rPh>
    <rPh sb="6" eb="7">
      <t>ケイ</t>
    </rPh>
    <phoneticPr fontId="10"/>
  </si>
  <si>
    <t>三条西</t>
    <rPh sb="2" eb="3">
      <t>ニシ</t>
    </rPh>
    <phoneticPr fontId="10"/>
  </si>
  <si>
    <t>販 売 店 名</t>
    <phoneticPr fontId="10"/>
  </si>
  <si>
    <t>上越地区合計</t>
    <rPh sb="0" eb="2">
      <t>ジョウエツ</t>
    </rPh>
    <rPh sb="2" eb="4">
      <t>チク</t>
    </rPh>
    <rPh sb="4" eb="6">
      <t>ゴウケイ</t>
    </rPh>
    <phoneticPr fontId="10"/>
  </si>
  <si>
    <t>５ページ</t>
    <phoneticPr fontId="10"/>
  </si>
  <si>
    <t>ヨ</t>
    <phoneticPr fontId="10"/>
  </si>
  <si>
    <t>十日町西部</t>
    <rPh sb="3" eb="5">
      <t>セイブ</t>
    </rPh>
    <phoneticPr fontId="10"/>
  </si>
  <si>
    <t>十日町東部</t>
    <rPh sb="3" eb="5">
      <t>トウブ</t>
    </rPh>
    <phoneticPr fontId="10"/>
  </si>
  <si>
    <t>ヨサ</t>
    <phoneticPr fontId="10"/>
  </si>
  <si>
    <t>アサ</t>
    <phoneticPr fontId="10"/>
  </si>
  <si>
    <t>東新潟地区　計</t>
    <rPh sb="0" eb="1">
      <t>ヒガシ</t>
    </rPh>
    <rPh sb="1" eb="3">
      <t>ニイガタ</t>
    </rPh>
    <rPh sb="3" eb="5">
      <t>チク</t>
    </rPh>
    <rPh sb="6" eb="7">
      <t>ケイ</t>
    </rPh>
    <phoneticPr fontId="10"/>
  </si>
  <si>
    <t>販 売 店 名</t>
    <phoneticPr fontId="10"/>
  </si>
  <si>
    <t>ヨサ経</t>
    <rPh sb="2" eb="3">
      <t>ケイ</t>
    </rPh>
    <phoneticPr fontId="10"/>
  </si>
  <si>
    <t>西新潟地区　計</t>
    <rPh sb="0" eb="1">
      <t>ニシ</t>
    </rPh>
    <rPh sb="1" eb="3">
      <t>ニイガタ</t>
    </rPh>
    <rPh sb="3" eb="5">
      <t>チク</t>
    </rPh>
    <rPh sb="6" eb="7">
      <t>ケイ</t>
    </rPh>
    <phoneticPr fontId="10"/>
  </si>
  <si>
    <t>新潟日報　計</t>
    <rPh sb="0" eb="2">
      <t>ニイガタ</t>
    </rPh>
    <rPh sb="2" eb="4">
      <t>ニッポウ</t>
    </rPh>
    <rPh sb="5" eb="6">
      <t>ゴウケイ</t>
    </rPh>
    <phoneticPr fontId="10"/>
  </si>
  <si>
    <t>ヨサ経</t>
    <rPh sb="2" eb="3">
      <t>ケイ</t>
    </rPh>
    <phoneticPr fontId="10"/>
  </si>
  <si>
    <t>ヨサ経</t>
    <rPh sb="2" eb="3">
      <t>ケイ</t>
    </rPh>
    <phoneticPr fontId="10"/>
  </si>
  <si>
    <t>４ページ</t>
    <phoneticPr fontId="10"/>
  </si>
  <si>
    <t>販 売 店 名</t>
    <phoneticPr fontId="10"/>
  </si>
  <si>
    <t>６ページ</t>
    <phoneticPr fontId="10"/>
  </si>
  <si>
    <t>新保</t>
    <rPh sb="0" eb="2">
      <t>シンボ</t>
    </rPh>
    <phoneticPr fontId="10"/>
  </si>
  <si>
    <t>長岡大手</t>
    <rPh sb="0" eb="2">
      <t>ナガオカ</t>
    </rPh>
    <rPh sb="2" eb="4">
      <t>オオテ</t>
    </rPh>
    <phoneticPr fontId="10"/>
  </si>
  <si>
    <t>７ページ</t>
    <phoneticPr fontId="10"/>
  </si>
  <si>
    <t>中越地区合計</t>
    <rPh sb="0" eb="2">
      <t>チュウエツ</t>
    </rPh>
    <rPh sb="2" eb="4">
      <t>チク</t>
    </rPh>
    <rPh sb="4" eb="6">
      <t>ゴウケイ</t>
    </rPh>
    <phoneticPr fontId="10"/>
  </si>
  <si>
    <t>柏崎</t>
    <rPh sb="0" eb="2">
      <t>カシワザキ</t>
    </rPh>
    <phoneticPr fontId="10"/>
  </si>
  <si>
    <t>高田</t>
    <phoneticPr fontId="10"/>
  </si>
  <si>
    <t>上越中央</t>
    <phoneticPr fontId="10"/>
  </si>
  <si>
    <t>新</t>
    <rPh sb="0" eb="1">
      <t>シン</t>
    </rPh>
    <phoneticPr fontId="10"/>
  </si>
  <si>
    <t>アヨ</t>
    <phoneticPr fontId="10"/>
  </si>
  <si>
    <t>魚沼中条</t>
    <rPh sb="0" eb="2">
      <t>ウオヌマ</t>
    </rPh>
    <phoneticPr fontId="10"/>
  </si>
  <si>
    <t>上小国中島</t>
    <rPh sb="0" eb="1">
      <t>カミ</t>
    </rPh>
    <phoneticPr fontId="10"/>
  </si>
  <si>
    <t>産経新聞</t>
    <rPh sb="0" eb="2">
      <t>サンケイ</t>
    </rPh>
    <rPh sb="2" eb="4">
      <t>シンブン</t>
    </rPh>
    <phoneticPr fontId="10"/>
  </si>
  <si>
    <t>読売新聞</t>
    <rPh sb="2" eb="4">
      <t>シンブン</t>
    </rPh>
    <phoneticPr fontId="10"/>
  </si>
  <si>
    <t>朝日新聞</t>
    <rPh sb="2" eb="4">
      <t>シンブン</t>
    </rPh>
    <phoneticPr fontId="10"/>
  </si>
  <si>
    <t>毎日新聞</t>
    <rPh sb="2" eb="4">
      <t>シンブン</t>
    </rPh>
    <phoneticPr fontId="10"/>
  </si>
  <si>
    <t>浦瀬</t>
    <phoneticPr fontId="10"/>
  </si>
  <si>
    <t>森町（下田）</t>
    <rPh sb="3" eb="5">
      <t>シタダ</t>
    </rPh>
    <phoneticPr fontId="10"/>
  </si>
  <si>
    <t>タイトル</t>
    <phoneticPr fontId="10"/>
  </si>
  <si>
    <t>折 込 日</t>
    <phoneticPr fontId="10"/>
  </si>
  <si>
    <t>年</t>
    <phoneticPr fontId="10"/>
  </si>
  <si>
    <t>月</t>
    <phoneticPr fontId="10"/>
  </si>
  <si>
    <t>日</t>
    <phoneticPr fontId="10"/>
  </si>
  <si>
    <t>折込総部数</t>
    <rPh sb="0" eb="2">
      <t>オリコミ</t>
    </rPh>
    <rPh sb="2" eb="3">
      <t>ソウ</t>
    </rPh>
    <rPh sb="3" eb="5">
      <t>ブスウ</t>
    </rPh>
    <phoneticPr fontId="10"/>
  </si>
  <si>
    <t>ページ小計</t>
    <rPh sb="3" eb="5">
      <t>ショウケイ</t>
    </rPh>
    <phoneticPr fontId="10"/>
  </si>
  <si>
    <t>サイズ</t>
    <phoneticPr fontId="10"/>
  </si>
  <si>
    <t>御請求先</t>
    <phoneticPr fontId="10"/>
  </si>
  <si>
    <t>差替</t>
    <rPh sb="0" eb="2">
      <t>サシカ</t>
    </rPh>
    <phoneticPr fontId="10"/>
  </si>
  <si>
    <t>納品日</t>
    <phoneticPr fontId="10"/>
  </si>
  <si>
    <t>有・無</t>
    <rPh sb="0" eb="1">
      <t>ユウ</t>
    </rPh>
    <rPh sb="2" eb="3">
      <t>ナ</t>
    </rPh>
    <phoneticPr fontId="10"/>
  </si>
  <si>
    <t>高田</t>
    <phoneticPr fontId="10"/>
  </si>
  <si>
    <t>長岡市（川東地区）計</t>
    <rPh sb="0" eb="2">
      <t>ナガオカ</t>
    </rPh>
    <rPh sb="2" eb="3">
      <t>シ</t>
    </rPh>
    <rPh sb="4" eb="5">
      <t>カワ</t>
    </rPh>
    <rPh sb="5" eb="6">
      <t>ヒガシ</t>
    </rPh>
    <rPh sb="6" eb="8">
      <t>チク</t>
    </rPh>
    <rPh sb="9" eb="10">
      <t>ケイ</t>
    </rPh>
    <phoneticPr fontId="10"/>
  </si>
  <si>
    <t>長岡市（川西地区）計</t>
    <rPh sb="0" eb="2">
      <t>ナガオカ</t>
    </rPh>
    <rPh sb="2" eb="3">
      <t>シ</t>
    </rPh>
    <rPh sb="4" eb="5">
      <t>カワ</t>
    </rPh>
    <rPh sb="5" eb="6">
      <t>ニシ</t>
    </rPh>
    <rPh sb="6" eb="8">
      <t>チク</t>
    </rPh>
    <rPh sb="9" eb="10">
      <t>ケイ</t>
    </rPh>
    <phoneticPr fontId="10"/>
  </si>
  <si>
    <t>川西（江陽）</t>
    <rPh sb="3" eb="4">
      <t>エ</t>
    </rPh>
    <rPh sb="4" eb="5">
      <t>ヨウ</t>
    </rPh>
    <phoneticPr fontId="10"/>
  </si>
  <si>
    <t>上越木田</t>
    <rPh sb="0" eb="2">
      <t>ジョウエツ</t>
    </rPh>
    <rPh sb="2" eb="4">
      <t>キダ</t>
    </rPh>
    <phoneticPr fontId="10"/>
  </si>
  <si>
    <t>根知</t>
    <phoneticPr fontId="10"/>
  </si>
  <si>
    <t>上郷</t>
    <rPh sb="0" eb="2">
      <t>カミゴウ</t>
    </rPh>
    <phoneticPr fontId="10"/>
  </si>
  <si>
    <t>新井学校町</t>
    <rPh sb="2" eb="5">
      <t>ガッコウチョウ</t>
    </rPh>
    <phoneticPr fontId="10"/>
  </si>
  <si>
    <t>上越東</t>
    <phoneticPr fontId="10"/>
  </si>
  <si>
    <t>脇野田</t>
    <phoneticPr fontId="10"/>
  </si>
  <si>
    <t>直江津東</t>
    <phoneticPr fontId="10"/>
  </si>
  <si>
    <r>
      <t>新</t>
    </r>
    <r>
      <rPr>
        <sz val="11"/>
        <rFont val="ＭＳ 明朝"/>
        <family val="1"/>
        <charset val="128"/>
      </rPr>
      <t>井</t>
    </r>
    <r>
      <rPr>
        <sz val="11"/>
        <rFont val="ＭＳ 明朝"/>
        <family val="1"/>
        <charset val="128"/>
      </rPr>
      <t>(南)</t>
    </r>
    <rPh sb="3" eb="4">
      <t>ミナミ</t>
    </rPh>
    <phoneticPr fontId="10"/>
  </si>
  <si>
    <t>※水　　　原</t>
    <phoneticPr fontId="10"/>
  </si>
  <si>
    <t>※保　　　田</t>
    <phoneticPr fontId="10"/>
  </si>
  <si>
    <t>妙高</t>
    <phoneticPr fontId="10"/>
  </si>
  <si>
    <t>糸魚川</t>
    <phoneticPr fontId="10"/>
  </si>
  <si>
    <t>糸魚川綱島</t>
    <rPh sb="3" eb="5">
      <t>ツナシマ</t>
    </rPh>
    <phoneticPr fontId="10"/>
  </si>
  <si>
    <t>佐渡市合計</t>
    <rPh sb="0" eb="2">
      <t>サド</t>
    </rPh>
    <rPh sb="2" eb="3">
      <t>シ</t>
    </rPh>
    <rPh sb="3" eb="5">
      <t>ゴウケイ</t>
    </rPh>
    <phoneticPr fontId="10"/>
  </si>
  <si>
    <r>
      <t xml:space="preserve">※小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出</t>
    </r>
    <phoneticPr fontId="10"/>
  </si>
  <si>
    <r>
      <t>※堀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之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内</t>
    </r>
    <phoneticPr fontId="10"/>
  </si>
  <si>
    <r>
      <t>※六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</si>
  <si>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r>
      <t xml:space="preserve">※五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</si>
  <si>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t>※浦　　　佐</t>
    <phoneticPr fontId="10"/>
  </si>
  <si>
    <t>※城　　　内</t>
    <phoneticPr fontId="10"/>
  </si>
  <si>
    <t>※大　　　崎</t>
    <rPh sb="5" eb="6">
      <t>ザキ</t>
    </rPh>
    <phoneticPr fontId="10"/>
  </si>
  <si>
    <r>
      <t xml:space="preserve">湯 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沢</t>
    </r>
    <phoneticPr fontId="10"/>
  </si>
  <si>
    <r>
      <t>湯</t>
    </r>
    <r>
      <rPr>
        <sz val="11"/>
        <rFont val="ＭＳ 明朝"/>
        <family val="1"/>
        <charset val="128"/>
      </rPr>
      <t>沢</t>
    </r>
    <phoneticPr fontId="10"/>
  </si>
  <si>
    <t>下越地区合計</t>
    <rPh sb="0" eb="1">
      <t>カ</t>
    </rPh>
    <rPh sb="1" eb="2">
      <t>エツ</t>
    </rPh>
    <rPh sb="2" eb="4">
      <t>チク</t>
    </rPh>
    <rPh sb="4" eb="6">
      <t>ゴウケイ</t>
    </rPh>
    <phoneticPr fontId="10"/>
  </si>
  <si>
    <t>下越地区</t>
    <rPh sb="0" eb="1">
      <t>カ</t>
    </rPh>
    <rPh sb="1" eb="2">
      <t>エツ</t>
    </rPh>
    <rPh sb="2" eb="4">
      <t>チク</t>
    </rPh>
    <phoneticPr fontId="10"/>
  </si>
  <si>
    <t>中越地区</t>
    <rPh sb="0" eb="2">
      <t>チュウエツ</t>
    </rPh>
    <rPh sb="2" eb="4">
      <t>チク</t>
    </rPh>
    <phoneticPr fontId="10"/>
  </si>
  <si>
    <t>上越地区</t>
    <rPh sb="0" eb="2">
      <t>ジョウエツ</t>
    </rPh>
    <rPh sb="2" eb="4">
      <t>チク</t>
    </rPh>
    <phoneticPr fontId="10"/>
  </si>
  <si>
    <t>※小須戸</t>
    <phoneticPr fontId="10"/>
  </si>
  <si>
    <t>※矢代田</t>
    <phoneticPr fontId="10"/>
  </si>
  <si>
    <t>※ 脇　野　町</t>
    <phoneticPr fontId="10"/>
  </si>
  <si>
    <t>※ 来　迎　寺</t>
    <phoneticPr fontId="10"/>
  </si>
  <si>
    <t>※ 塚　　　山</t>
    <phoneticPr fontId="10"/>
  </si>
  <si>
    <t>（長岡市中之島含む）</t>
    <rPh sb="1" eb="4">
      <t>ナガオカシ</t>
    </rPh>
    <rPh sb="4" eb="5">
      <t>ナカ</t>
    </rPh>
    <rPh sb="5" eb="6">
      <t>ノ</t>
    </rPh>
    <rPh sb="6" eb="7">
      <t>シマ</t>
    </rPh>
    <rPh sb="7" eb="8">
      <t>フク</t>
    </rPh>
    <phoneticPr fontId="10"/>
  </si>
  <si>
    <t>小国中村</t>
    <phoneticPr fontId="10"/>
  </si>
  <si>
    <r>
      <t>大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潟</t>
    </r>
    <phoneticPr fontId="10"/>
  </si>
  <si>
    <r>
      <t>百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間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町</t>
    </r>
    <phoneticPr fontId="10"/>
  </si>
  <si>
    <r>
      <t>犀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潟</t>
    </r>
    <phoneticPr fontId="10"/>
  </si>
  <si>
    <r>
      <t>黒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井</t>
    </r>
    <phoneticPr fontId="10"/>
  </si>
  <si>
    <r>
      <t>明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治</t>
    </r>
    <phoneticPr fontId="10"/>
  </si>
  <si>
    <t>● 解 約 料 金・・・・新聞販売店への搬送終了後の解約の場合は、全額と</t>
    <phoneticPr fontId="10"/>
  </si>
  <si>
    <t>妙高市（旧新井市）</t>
    <rPh sb="0" eb="2">
      <t>ミョウコウ</t>
    </rPh>
    <rPh sb="2" eb="3">
      <t>シ</t>
    </rPh>
    <rPh sb="4" eb="5">
      <t>キュウ</t>
    </rPh>
    <rPh sb="5" eb="8">
      <t>アライシ</t>
    </rPh>
    <phoneticPr fontId="10"/>
  </si>
  <si>
    <t>妙高市（旧中頚城郡）</t>
    <rPh sb="0" eb="2">
      <t>ミョウコウ</t>
    </rPh>
    <rPh sb="2" eb="3">
      <t>シ</t>
    </rPh>
    <rPh sb="4" eb="5">
      <t>キュウ</t>
    </rPh>
    <rPh sb="5" eb="6">
      <t>ナカ</t>
    </rPh>
    <phoneticPr fontId="10"/>
  </si>
  <si>
    <t>△中　条　東</t>
    <phoneticPr fontId="10"/>
  </si>
  <si>
    <t>△中　条　西</t>
    <phoneticPr fontId="10"/>
  </si>
  <si>
    <t>△中　　　条</t>
    <phoneticPr fontId="10"/>
  </si>
  <si>
    <t>△平木田(黒川)</t>
    <phoneticPr fontId="10"/>
  </si>
  <si>
    <t>※　　巻</t>
    <phoneticPr fontId="10"/>
  </si>
  <si>
    <t>新井</t>
    <phoneticPr fontId="10"/>
  </si>
  <si>
    <t>※石　　　打</t>
    <phoneticPr fontId="10"/>
  </si>
  <si>
    <t>※塩　　　沢</t>
    <phoneticPr fontId="10"/>
  </si>
  <si>
    <t>※上　　　田</t>
    <phoneticPr fontId="10"/>
  </si>
  <si>
    <t>※ 与　　　板</t>
    <rPh sb="2" eb="3">
      <t>アタエ</t>
    </rPh>
    <rPh sb="6" eb="7">
      <t>イタ</t>
    </rPh>
    <phoneticPr fontId="10"/>
  </si>
  <si>
    <t>※ 槙　　　原</t>
    <rPh sb="2" eb="3">
      <t>マキ</t>
    </rPh>
    <rPh sb="6" eb="7">
      <t>ハラ</t>
    </rPh>
    <phoneticPr fontId="10"/>
  </si>
  <si>
    <t>△　村　　松</t>
    <phoneticPr fontId="10"/>
  </si>
  <si>
    <t>吉      川</t>
    <phoneticPr fontId="10"/>
  </si>
  <si>
    <t>柿   　　  崎</t>
    <phoneticPr fontId="10"/>
  </si>
  <si>
    <t>有明</t>
    <rPh sb="0" eb="2">
      <t>アリアケ</t>
    </rPh>
    <phoneticPr fontId="10"/>
  </si>
  <si>
    <t>△分　　　水</t>
    <rPh sb="1" eb="2">
      <t>フン</t>
    </rPh>
    <rPh sb="5" eb="6">
      <t>ミズ</t>
    </rPh>
    <phoneticPr fontId="10"/>
  </si>
  <si>
    <t>△吉　　　田</t>
    <rPh sb="1" eb="2">
      <t>ヨシ</t>
    </rPh>
    <rPh sb="5" eb="6">
      <t>タ</t>
    </rPh>
    <phoneticPr fontId="10"/>
  </si>
  <si>
    <t>△粟　生　津</t>
    <rPh sb="1" eb="2">
      <t>アワ</t>
    </rPh>
    <rPh sb="3" eb="4">
      <t>ショウ</t>
    </rPh>
    <rPh sb="5" eb="6">
      <t>ツ</t>
    </rPh>
    <phoneticPr fontId="10"/>
  </si>
  <si>
    <t>東蒲原郡</t>
    <rPh sb="0" eb="1">
      <t>ヒガシ</t>
    </rPh>
    <rPh sb="1" eb="3">
      <t>カンバラ</t>
    </rPh>
    <rPh sb="3" eb="4">
      <t>グン</t>
    </rPh>
    <phoneticPr fontId="10"/>
  </si>
  <si>
    <t>年</t>
    <phoneticPr fontId="10"/>
  </si>
  <si>
    <t>月</t>
    <phoneticPr fontId="10"/>
  </si>
  <si>
    <t>日</t>
    <phoneticPr fontId="10"/>
  </si>
  <si>
    <t>ヨサ経</t>
    <rPh sb="2" eb="3">
      <t>ケイ</t>
    </rPh>
    <phoneticPr fontId="10"/>
  </si>
  <si>
    <t>ヨ経</t>
    <rPh sb="1" eb="2">
      <t>ケイ</t>
    </rPh>
    <phoneticPr fontId="10"/>
  </si>
  <si>
    <t>アヨサ経</t>
    <rPh sb="3" eb="4">
      <t>ケイ</t>
    </rPh>
    <phoneticPr fontId="10"/>
  </si>
  <si>
    <t>亀田</t>
    <rPh sb="0" eb="2">
      <t>カメダ</t>
    </rPh>
    <phoneticPr fontId="10"/>
  </si>
  <si>
    <t>亀田西</t>
    <rPh sb="0" eb="2">
      <t>カメダ</t>
    </rPh>
    <rPh sb="2" eb="3">
      <t>ニシ</t>
    </rPh>
    <phoneticPr fontId="10"/>
  </si>
  <si>
    <t>横越</t>
    <rPh sb="0" eb="2">
      <t>ヨコゴシ</t>
    </rPh>
    <phoneticPr fontId="10"/>
  </si>
  <si>
    <t>上所</t>
    <rPh sb="0" eb="1">
      <t>カミ</t>
    </rPh>
    <rPh sb="1" eb="2">
      <t>トコロ</t>
    </rPh>
    <phoneticPr fontId="10"/>
  </si>
  <si>
    <t>県　庁　前</t>
    <rPh sb="0" eb="3">
      <t>ケンチョウ</t>
    </rPh>
    <rPh sb="4" eb="5">
      <t>マエ</t>
    </rPh>
    <phoneticPr fontId="10"/>
  </si>
  <si>
    <t>愛宕</t>
    <rPh sb="0" eb="2">
      <t>アタゴ</t>
    </rPh>
    <phoneticPr fontId="10"/>
  </si>
  <si>
    <t>河渡</t>
    <rPh sb="0" eb="1">
      <t>コウド</t>
    </rPh>
    <rPh sb="1" eb="2">
      <t>ワタ</t>
    </rPh>
    <phoneticPr fontId="10"/>
  </si>
  <si>
    <t>牡丹山</t>
    <rPh sb="0" eb="2">
      <t>ボタン</t>
    </rPh>
    <rPh sb="2" eb="3">
      <t>ヤマ</t>
    </rPh>
    <phoneticPr fontId="10"/>
  </si>
  <si>
    <t>大形</t>
    <rPh sb="0" eb="2">
      <t>オオガタ</t>
    </rPh>
    <phoneticPr fontId="10"/>
  </si>
  <si>
    <t>山二ツ</t>
    <rPh sb="0" eb="1">
      <t>ヤマ</t>
    </rPh>
    <rPh sb="1" eb="2">
      <t>２</t>
    </rPh>
    <phoneticPr fontId="10"/>
  </si>
  <si>
    <t>※十日町川西</t>
    <rPh sb="1" eb="4">
      <t>トオカマチ</t>
    </rPh>
    <rPh sb="4" eb="6">
      <t>カワニシ</t>
    </rPh>
    <phoneticPr fontId="10"/>
  </si>
  <si>
    <t>※ 大　河　津</t>
    <rPh sb="2" eb="3">
      <t>ダイ</t>
    </rPh>
    <rPh sb="4" eb="5">
      <t>カワ</t>
    </rPh>
    <rPh sb="6" eb="7">
      <t>ツ</t>
    </rPh>
    <phoneticPr fontId="10"/>
  </si>
  <si>
    <t>※ 寺　　　泊</t>
    <rPh sb="2" eb="3">
      <t>テラ</t>
    </rPh>
    <rPh sb="6" eb="7">
      <t>ハク</t>
    </rPh>
    <phoneticPr fontId="10"/>
  </si>
  <si>
    <t>新潟市（旧豊栄市）</t>
    <rPh sb="0" eb="2">
      <t>ニイガタ</t>
    </rPh>
    <rPh sb="2" eb="3">
      <t>シ</t>
    </rPh>
    <rPh sb="4" eb="5">
      <t>キュウ</t>
    </rPh>
    <phoneticPr fontId="10"/>
  </si>
  <si>
    <t>新潟市・五泉市（旧中蒲原郡）</t>
    <rPh sb="0" eb="3">
      <t>ニイガタシ</t>
    </rPh>
    <rPh sb="4" eb="7">
      <t>ゴセンシ</t>
    </rPh>
    <rPh sb="8" eb="9">
      <t>キュウ</t>
    </rPh>
    <rPh sb="9" eb="10">
      <t>ナカ</t>
    </rPh>
    <rPh sb="10" eb="12">
      <t>カンバラ</t>
    </rPh>
    <rPh sb="12" eb="13">
      <t>グン</t>
    </rPh>
    <phoneticPr fontId="10"/>
  </si>
  <si>
    <t>新潟市（旧新津市）</t>
    <rPh sb="0" eb="2">
      <t>ニイガタ</t>
    </rPh>
    <rPh sb="2" eb="3">
      <t>シ</t>
    </rPh>
    <rPh sb="4" eb="5">
      <t>キュウ</t>
    </rPh>
    <phoneticPr fontId="10"/>
  </si>
  <si>
    <t>合計</t>
    <rPh sb="0" eb="2">
      <t>ゴウケイ</t>
    </rPh>
    <phoneticPr fontId="10"/>
  </si>
  <si>
    <t>三条市（旧南蒲原郡）</t>
    <rPh sb="0" eb="3">
      <t>サンジョウシ</t>
    </rPh>
    <rPh sb="4" eb="5">
      <t>キュウ</t>
    </rPh>
    <phoneticPr fontId="10"/>
  </si>
  <si>
    <t>旧両津市小計</t>
    <rPh sb="0" eb="1">
      <t>キュウ</t>
    </rPh>
    <rPh sb="4" eb="5">
      <t>ショウ</t>
    </rPh>
    <phoneticPr fontId="10"/>
  </si>
  <si>
    <t>長岡市（旧三島郡）・三島郡</t>
    <rPh sb="0" eb="3">
      <t>ナガオカシ</t>
    </rPh>
    <rPh sb="4" eb="5">
      <t>キュウ</t>
    </rPh>
    <rPh sb="5" eb="7">
      <t>サントウ</t>
    </rPh>
    <rPh sb="7" eb="8">
      <t>グン</t>
    </rPh>
    <phoneticPr fontId="10"/>
  </si>
  <si>
    <t>長岡市（旧栃尾市）</t>
    <rPh sb="0" eb="3">
      <t>ナガオカシ</t>
    </rPh>
    <rPh sb="4" eb="5">
      <t>キュウ</t>
    </rPh>
    <phoneticPr fontId="10"/>
  </si>
  <si>
    <t>十日町市</t>
    <rPh sb="0" eb="4">
      <t>トオカマチシ</t>
    </rPh>
    <phoneticPr fontId="10"/>
  </si>
  <si>
    <t>十日町市(旧中魚沼郡）・中魚沼郡</t>
    <rPh sb="0" eb="3">
      <t>トウカマチ</t>
    </rPh>
    <rPh sb="3" eb="4">
      <t>シ</t>
    </rPh>
    <rPh sb="5" eb="6">
      <t>キュウ</t>
    </rPh>
    <rPh sb="6" eb="10">
      <t>ナカウオヌマグン</t>
    </rPh>
    <phoneticPr fontId="10"/>
  </si>
  <si>
    <t>柏崎市（旧刈羽郡）・刈羽郡</t>
    <rPh sb="0" eb="3">
      <t>カシワザキシ</t>
    </rPh>
    <rPh sb="4" eb="5">
      <t>キュウ</t>
    </rPh>
    <rPh sb="10" eb="12">
      <t>カリワ</t>
    </rPh>
    <rPh sb="12" eb="13">
      <t>グン</t>
    </rPh>
    <phoneticPr fontId="10"/>
  </si>
  <si>
    <t>新潟市(旧白根市）</t>
    <rPh sb="0" eb="2">
      <t>ニイガタ</t>
    </rPh>
    <rPh sb="2" eb="3">
      <t>シ</t>
    </rPh>
    <rPh sb="4" eb="5">
      <t>キュウ</t>
    </rPh>
    <phoneticPr fontId="10"/>
  </si>
  <si>
    <t>高田地区小計</t>
    <rPh sb="4" eb="5">
      <t>ショウ</t>
    </rPh>
    <phoneticPr fontId="10"/>
  </si>
  <si>
    <t>直江津地区小計</t>
    <rPh sb="5" eb="6">
      <t>ショウ</t>
    </rPh>
    <phoneticPr fontId="10"/>
  </si>
  <si>
    <t>上越市（旧中頚城郡）</t>
    <rPh sb="0" eb="3">
      <t>ジョウエツシ</t>
    </rPh>
    <rPh sb="4" eb="5">
      <t>キュウ</t>
    </rPh>
    <rPh sb="5" eb="8">
      <t>ナカクビキ</t>
    </rPh>
    <rPh sb="8" eb="9">
      <t>グン</t>
    </rPh>
    <phoneticPr fontId="10"/>
  </si>
  <si>
    <t>十日町市（旧中魚沼郡）・中魚沼郡</t>
    <rPh sb="0" eb="3">
      <t>トウカマチ</t>
    </rPh>
    <rPh sb="3" eb="4">
      <t>シ</t>
    </rPh>
    <rPh sb="5" eb="6">
      <t>キュウ</t>
    </rPh>
    <rPh sb="6" eb="10">
      <t>ナカウオヌマグン</t>
    </rPh>
    <phoneticPr fontId="10"/>
  </si>
  <si>
    <t>新潟市・燕市(西蒲原郡)・西蒲原郡</t>
    <rPh sb="0" eb="3">
      <t>ニイガタシ</t>
    </rPh>
    <rPh sb="4" eb="6">
      <t>ツバメシ</t>
    </rPh>
    <rPh sb="7" eb="8">
      <t>ニシ</t>
    </rPh>
    <rPh sb="8" eb="10">
      <t>カンバラ</t>
    </rPh>
    <rPh sb="10" eb="11">
      <t>グン</t>
    </rPh>
    <rPh sb="13" eb="14">
      <t>ニシ</t>
    </rPh>
    <rPh sb="14" eb="16">
      <t>カンバラ</t>
    </rPh>
    <rPh sb="16" eb="17">
      <t>グン</t>
    </rPh>
    <phoneticPr fontId="10"/>
  </si>
  <si>
    <t>※寒川桑川</t>
    <rPh sb="1" eb="2">
      <t>カン</t>
    </rPh>
    <rPh sb="2" eb="3">
      <t>カワ</t>
    </rPh>
    <phoneticPr fontId="10"/>
  </si>
  <si>
    <t>※坂　　　町</t>
    <phoneticPr fontId="10"/>
  </si>
  <si>
    <t>※平　　　林</t>
    <phoneticPr fontId="10"/>
  </si>
  <si>
    <t>※府　　　屋</t>
    <phoneticPr fontId="10"/>
  </si>
  <si>
    <t>※黒　川　俣</t>
    <phoneticPr fontId="10"/>
  </si>
  <si>
    <r>
      <t>※安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塚</t>
    </r>
    <phoneticPr fontId="10"/>
  </si>
  <si>
    <r>
      <t>※浦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川</t>
    </r>
    <r>
      <rPr>
        <sz val="11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原</t>
    </r>
    <phoneticPr fontId="10"/>
  </si>
  <si>
    <r>
      <t>※大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島</t>
    </r>
    <phoneticPr fontId="10"/>
  </si>
  <si>
    <r>
      <t>※小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明朝"/>
        <family val="1"/>
        <charset val="128"/>
      </rPr>
      <t>黒</t>
    </r>
    <phoneticPr fontId="10"/>
  </si>
  <si>
    <t>△ 松　　　代</t>
    <rPh sb="2" eb="3">
      <t>マツ</t>
    </rPh>
    <rPh sb="6" eb="7">
      <t>ダイ</t>
    </rPh>
    <phoneticPr fontId="10"/>
  </si>
  <si>
    <t>△ 松　之　山</t>
    <rPh sb="2" eb="3">
      <t>マツ</t>
    </rPh>
    <rPh sb="4" eb="5">
      <t>コレ</t>
    </rPh>
    <rPh sb="6" eb="7">
      <t>ヤマ</t>
    </rPh>
    <phoneticPr fontId="10"/>
  </si>
  <si>
    <t>アヨサ</t>
    <phoneticPr fontId="10"/>
  </si>
  <si>
    <t>上越市・十日町市（旧東頚城郡）</t>
    <rPh sb="0" eb="3">
      <t>ジョウエツシ</t>
    </rPh>
    <rPh sb="4" eb="8">
      <t>トオカマチシ</t>
    </rPh>
    <rPh sb="9" eb="10">
      <t>キュウ</t>
    </rPh>
    <rPh sb="10" eb="13">
      <t>ヒガシクビキ</t>
    </rPh>
    <rPh sb="13" eb="14">
      <t>グン</t>
    </rPh>
    <phoneticPr fontId="10"/>
  </si>
  <si>
    <t>木戸</t>
    <phoneticPr fontId="10"/>
  </si>
  <si>
    <t>※魚　沼　北</t>
    <rPh sb="1" eb="2">
      <t>サカナ</t>
    </rPh>
    <rPh sb="3" eb="4">
      <t>ヌマ</t>
    </rPh>
    <rPh sb="5" eb="6">
      <t>キタ</t>
    </rPh>
    <phoneticPr fontId="10"/>
  </si>
  <si>
    <t>※中　之　口</t>
    <phoneticPr fontId="10"/>
  </si>
  <si>
    <t>※岩　　　室</t>
    <rPh sb="1" eb="2">
      <t>イワ</t>
    </rPh>
    <rPh sb="5" eb="6">
      <t>ムロ</t>
    </rPh>
    <phoneticPr fontId="10"/>
  </si>
  <si>
    <t>※西　　　川</t>
    <rPh sb="1" eb="2">
      <t>ニシ</t>
    </rPh>
    <rPh sb="5" eb="6">
      <t>カワ</t>
    </rPh>
    <phoneticPr fontId="10"/>
  </si>
  <si>
    <r>
      <t>※</t>
    </r>
    <r>
      <rPr>
        <sz val="9"/>
        <rFont val="ＭＳ 明朝"/>
        <family val="1"/>
        <charset val="128"/>
      </rPr>
      <t>小島谷（和島）</t>
    </r>
    <rPh sb="1" eb="3">
      <t>オジマ</t>
    </rPh>
    <rPh sb="3" eb="4">
      <t>タニ</t>
    </rPh>
    <rPh sb="5" eb="7">
      <t>ワジマ</t>
    </rPh>
    <phoneticPr fontId="10"/>
  </si>
  <si>
    <t>※仙　　　田</t>
    <phoneticPr fontId="10"/>
  </si>
  <si>
    <t>※田　　　沢</t>
    <phoneticPr fontId="10"/>
  </si>
  <si>
    <t>※高　　　柳</t>
    <rPh sb="1" eb="2">
      <t>タカ</t>
    </rPh>
    <rPh sb="5" eb="6">
      <t>ヤナギ</t>
    </rPh>
    <phoneticPr fontId="10"/>
  </si>
  <si>
    <t>（小滝・浦本・大和川・平岩含む）</t>
    <rPh sb="1" eb="3">
      <t>コタキ</t>
    </rPh>
    <rPh sb="4" eb="6">
      <t>ウラモト</t>
    </rPh>
    <rPh sb="7" eb="10">
      <t>ヤマトガワ</t>
    </rPh>
    <rPh sb="11" eb="13">
      <t>ヒライワ</t>
    </rPh>
    <rPh sb="13" eb="14">
      <t>フク</t>
    </rPh>
    <phoneticPr fontId="10"/>
  </si>
  <si>
    <t>（小滝・平岩含む）</t>
    <rPh sb="1" eb="3">
      <t>コタキ</t>
    </rPh>
    <rPh sb="4" eb="6">
      <t>ヒライワ</t>
    </rPh>
    <rPh sb="6" eb="7">
      <t>フク</t>
    </rPh>
    <phoneticPr fontId="10"/>
  </si>
  <si>
    <t>長岡市・魚沼市（旧北魚沼郡）</t>
    <rPh sb="0" eb="3">
      <t>ナガオカシ</t>
    </rPh>
    <rPh sb="4" eb="6">
      <t>ウオヌマ</t>
    </rPh>
    <rPh sb="6" eb="7">
      <t>シ</t>
    </rPh>
    <rPh sb="8" eb="9">
      <t>キュウ</t>
    </rPh>
    <phoneticPr fontId="10"/>
  </si>
  <si>
    <t>佐和田</t>
    <phoneticPr fontId="10"/>
  </si>
  <si>
    <t>※　　巻</t>
    <rPh sb="3" eb="4">
      <t>マキ</t>
    </rPh>
    <phoneticPr fontId="10"/>
  </si>
  <si>
    <t>上越三和</t>
    <rPh sb="0" eb="2">
      <t>ジョウエツ</t>
    </rPh>
    <rPh sb="2" eb="4">
      <t>サンワ</t>
    </rPh>
    <phoneticPr fontId="10"/>
  </si>
  <si>
    <t>折込部数</t>
    <rPh sb="0" eb="2">
      <t>オリコミ</t>
    </rPh>
    <phoneticPr fontId="10"/>
  </si>
  <si>
    <t>※新潟県内におきましては、複合専売と合売の販売店では銘柄指定ができかねますので、ご了承お願い申しあげます。</t>
    <rPh sb="1" eb="3">
      <t>ニイガタ</t>
    </rPh>
    <rPh sb="3" eb="4">
      <t>ケン</t>
    </rPh>
    <rPh sb="4" eb="5">
      <t>ナイ</t>
    </rPh>
    <rPh sb="13" eb="14">
      <t>フク</t>
    </rPh>
    <rPh sb="14" eb="15">
      <t>ゴウ</t>
    </rPh>
    <rPh sb="15" eb="17">
      <t>センバイ</t>
    </rPh>
    <rPh sb="18" eb="19">
      <t>ゴウ</t>
    </rPh>
    <rPh sb="19" eb="20">
      <t>バイ</t>
    </rPh>
    <rPh sb="21" eb="24">
      <t>ハンバイテン</t>
    </rPh>
    <rPh sb="26" eb="28">
      <t>メイガラ</t>
    </rPh>
    <rPh sb="28" eb="30">
      <t>シテイ</t>
    </rPh>
    <rPh sb="41" eb="43">
      <t>リョウショウ</t>
    </rPh>
    <rPh sb="44" eb="45">
      <t>ネガ</t>
    </rPh>
    <rPh sb="46" eb="47">
      <t>モウ</t>
    </rPh>
    <phoneticPr fontId="10"/>
  </si>
  <si>
    <t>複･合売</t>
    <rPh sb="3" eb="4">
      <t>バイ</t>
    </rPh>
    <phoneticPr fontId="10"/>
  </si>
  <si>
    <t>長岡中央</t>
    <rPh sb="0" eb="2">
      <t>ナガオカ</t>
    </rPh>
    <rPh sb="2" eb="4">
      <t>チュウオウ</t>
    </rPh>
    <phoneticPr fontId="10"/>
  </si>
  <si>
    <t>ア新サマ経</t>
    <rPh sb="1" eb="2">
      <t>シン</t>
    </rPh>
    <rPh sb="4" eb="5">
      <t>ケイ</t>
    </rPh>
    <phoneticPr fontId="10"/>
  </si>
  <si>
    <t>新マ経</t>
    <rPh sb="0" eb="1">
      <t>シン</t>
    </rPh>
    <rPh sb="2" eb="3">
      <t>キョウ</t>
    </rPh>
    <phoneticPr fontId="10"/>
  </si>
  <si>
    <t>ア新マ経</t>
    <rPh sb="1" eb="2">
      <t>シン</t>
    </rPh>
    <rPh sb="3" eb="4">
      <t>ケイ</t>
    </rPh>
    <phoneticPr fontId="10"/>
  </si>
  <si>
    <t>新マ経</t>
    <rPh sb="0" eb="1">
      <t>シン</t>
    </rPh>
    <rPh sb="2" eb="3">
      <t>ケイ</t>
    </rPh>
    <phoneticPr fontId="10"/>
  </si>
  <si>
    <t>ア新マヨ経</t>
    <rPh sb="1" eb="2">
      <t>シン</t>
    </rPh>
    <rPh sb="4" eb="5">
      <t>ケイ</t>
    </rPh>
    <phoneticPr fontId="10"/>
  </si>
  <si>
    <t>新サ</t>
    <rPh sb="0" eb="1">
      <t>シン</t>
    </rPh>
    <phoneticPr fontId="10"/>
  </si>
  <si>
    <t>新マサ経</t>
    <rPh sb="0" eb="1">
      <t>シン</t>
    </rPh>
    <rPh sb="3" eb="4">
      <t>ケイ</t>
    </rPh>
    <phoneticPr fontId="10"/>
  </si>
  <si>
    <t>新マ</t>
    <rPh sb="0" eb="1">
      <t>シン</t>
    </rPh>
    <phoneticPr fontId="10"/>
  </si>
  <si>
    <t>アマヨサ経</t>
    <rPh sb="4" eb="5">
      <t>ケイ</t>
    </rPh>
    <phoneticPr fontId="10"/>
  </si>
  <si>
    <t>アマサ経</t>
    <rPh sb="3" eb="4">
      <t>ケイ</t>
    </rPh>
    <phoneticPr fontId="10"/>
  </si>
  <si>
    <t>ア新マサ経</t>
    <rPh sb="1" eb="2">
      <t>シン</t>
    </rPh>
    <rPh sb="4" eb="5">
      <t>ケイ</t>
    </rPh>
    <phoneticPr fontId="10"/>
  </si>
  <si>
    <t>ア新マ</t>
    <rPh sb="1" eb="2">
      <t>シン</t>
    </rPh>
    <phoneticPr fontId="10"/>
  </si>
  <si>
    <t>新潟西</t>
    <rPh sb="0" eb="2">
      <t>ニイガタ</t>
    </rPh>
    <rPh sb="2" eb="3">
      <t>ニシ</t>
    </rPh>
    <phoneticPr fontId="10"/>
  </si>
  <si>
    <t>（旧：青山・寺尾・小針黒崎）</t>
    <rPh sb="1" eb="2">
      <t>キュウ</t>
    </rPh>
    <rPh sb="3" eb="5">
      <t>アオヤマ</t>
    </rPh>
    <rPh sb="6" eb="8">
      <t>テラオ</t>
    </rPh>
    <rPh sb="9" eb="11">
      <t>コバリ</t>
    </rPh>
    <rPh sb="11" eb="13">
      <t>クロサキ</t>
    </rPh>
    <phoneticPr fontId="10"/>
  </si>
  <si>
    <t>ア</t>
    <phoneticPr fontId="10"/>
  </si>
  <si>
    <t>糸魚川東</t>
    <rPh sb="0" eb="3">
      <t>イトイガワ</t>
    </rPh>
    <rPh sb="3" eb="4">
      <t>ヒガシ</t>
    </rPh>
    <phoneticPr fontId="10"/>
  </si>
  <si>
    <t xml:space="preserve">（旧大和川永越の一部を含む） </t>
    <rPh sb="1" eb="2">
      <t>キュウ</t>
    </rPh>
    <rPh sb="2" eb="4">
      <t>ヤマト</t>
    </rPh>
    <rPh sb="4" eb="5">
      <t>カワ</t>
    </rPh>
    <rPh sb="5" eb="6">
      <t>ナガ</t>
    </rPh>
    <rPh sb="6" eb="7">
      <t>コシ</t>
    </rPh>
    <rPh sb="8" eb="10">
      <t>イチブ</t>
    </rPh>
    <rPh sb="11" eb="12">
      <t>フク</t>
    </rPh>
    <phoneticPr fontId="10"/>
  </si>
  <si>
    <t>早川</t>
    <rPh sb="0" eb="2">
      <t>ハヤカワ</t>
    </rPh>
    <phoneticPr fontId="10"/>
  </si>
  <si>
    <t>合</t>
    <phoneticPr fontId="10"/>
  </si>
  <si>
    <t>春日山</t>
    <rPh sb="0" eb="3">
      <t>カスガヤマ</t>
    </rPh>
    <phoneticPr fontId="10"/>
  </si>
  <si>
    <t>栄　(吉田)</t>
    <rPh sb="0" eb="1">
      <t>サカ</t>
    </rPh>
    <rPh sb="3" eb="5">
      <t>ヨシダ</t>
    </rPh>
    <phoneticPr fontId="10"/>
  </si>
  <si>
    <t>岡南（滝谷）</t>
    <rPh sb="0" eb="1">
      <t>オカ</t>
    </rPh>
    <rPh sb="1" eb="2">
      <t>ナン</t>
    </rPh>
    <rPh sb="3" eb="5">
      <t>タキヤ</t>
    </rPh>
    <phoneticPr fontId="10"/>
  </si>
  <si>
    <t>△川　　　 口</t>
    <rPh sb="1" eb="2">
      <t>カワ</t>
    </rPh>
    <rPh sb="6" eb="7">
      <t>クチ</t>
    </rPh>
    <phoneticPr fontId="10"/>
  </si>
  <si>
    <t>米山</t>
    <rPh sb="0" eb="2">
      <t>ヨネヤマ</t>
    </rPh>
    <phoneticPr fontId="10"/>
  </si>
  <si>
    <t>豊栄北</t>
    <rPh sb="0" eb="2">
      <t>トヨサカ</t>
    </rPh>
    <rPh sb="2" eb="3">
      <t>キタ</t>
    </rPh>
    <phoneticPr fontId="10"/>
  </si>
  <si>
    <t>豊栄南</t>
    <rPh sb="0" eb="2">
      <t>トヨサカ</t>
    </rPh>
    <rPh sb="2" eb="3">
      <t>ミナミ</t>
    </rPh>
    <phoneticPr fontId="10"/>
  </si>
  <si>
    <t>三条北</t>
    <rPh sb="2" eb="3">
      <t>キタ</t>
    </rPh>
    <phoneticPr fontId="10"/>
  </si>
  <si>
    <t>三条南</t>
    <rPh sb="2" eb="3">
      <t>ミナミ</t>
    </rPh>
    <phoneticPr fontId="10"/>
  </si>
  <si>
    <t>ア新マサ</t>
    <rPh sb="1" eb="2">
      <t>シン</t>
    </rPh>
    <phoneticPr fontId="10"/>
  </si>
  <si>
    <t>下越地区　No2</t>
    <rPh sb="0" eb="1">
      <t>シタ</t>
    </rPh>
    <rPh sb="1" eb="2">
      <t>エツ</t>
    </rPh>
    <rPh sb="2" eb="3">
      <t>チ</t>
    </rPh>
    <rPh sb="3" eb="4">
      <t>ク</t>
    </rPh>
    <phoneticPr fontId="10"/>
  </si>
  <si>
    <t>下越地区　No1</t>
    <rPh sb="0" eb="1">
      <t>シタ</t>
    </rPh>
    <rPh sb="1" eb="2">
      <t>エツ</t>
    </rPh>
    <rPh sb="2" eb="3">
      <t>チ</t>
    </rPh>
    <rPh sb="3" eb="4">
      <t>ク</t>
    </rPh>
    <phoneticPr fontId="10"/>
  </si>
  <si>
    <t>下越地区　No3</t>
    <rPh sb="0" eb="1">
      <t>シタ</t>
    </rPh>
    <rPh sb="1" eb="2">
      <t>エツ</t>
    </rPh>
    <rPh sb="2" eb="3">
      <t>チ</t>
    </rPh>
    <rPh sb="3" eb="4">
      <t>ク</t>
    </rPh>
    <phoneticPr fontId="10"/>
  </si>
  <si>
    <t>新潟市(旧豊栄市）</t>
    <rPh sb="0" eb="2">
      <t>ニイガタ</t>
    </rPh>
    <rPh sb="2" eb="3">
      <t>シ</t>
    </rPh>
    <rPh sb="4" eb="5">
      <t>キュウ</t>
    </rPh>
    <rPh sb="5" eb="8">
      <t>トヨサカシ</t>
    </rPh>
    <phoneticPr fontId="10"/>
  </si>
  <si>
    <t xml:space="preserve"> ※新潟市△五泉市（旧中蒲原郡）</t>
    <rPh sb="2" eb="4">
      <t>ニイガタ</t>
    </rPh>
    <rPh sb="4" eb="5">
      <t>シ</t>
    </rPh>
    <rPh sb="6" eb="9">
      <t>ゴセンシ</t>
    </rPh>
    <rPh sb="10" eb="11">
      <t>キュウ</t>
    </rPh>
    <rPh sb="11" eb="15">
      <t>ナカカンバラグン</t>
    </rPh>
    <phoneticPr fontId="10"/>
  </si>
  <si>
    <t>※阿賀野市△胎内市（旧北蒲原郡）</t>
    <rPh sb="1" eb="4">
      <t>アガノ</t>
    </rPh>
    <rPh sb="4" eb="5">
      <t>シ</t>
    </rPh>
    <rPh sb="6" eb="8">
      <t>タイナイ</t>
    </rPh>
    <rPh sb="8" eb="9">
      <t>シ</t>
    </rPh>
    <rPh sb="10" eb="11">
      <t>キュウ</t>
    </rPh>
    <rPh sb="11" eb="14">
      <t>キタカンバラ</t>
    </rPh>
    <rPh sb="14" eb="15">
      <t>グン</t>
    </rPh>
    <phoneticPr fontId="10"/>
  </si>
  <si>
    <t>新潟市（旧新津市）</t>
    <rPh sb="0" eb="2">
      <t>ニイガタ</t>
    </rPh>
    <rPh sb="2" eb="3">
      <t>シ</t>
    </rPh>
    <rPh sb="4" eb="5">
      <t>キュウ</t>
    </rPh>
    <rPh sb="5" eb="8">
      <t>ニイツシ</t>
    </rPh>
    <phoneticPr fontId="10"/>
  </si>
  <si>
    <t>新発田市</t>
    <rPh sb="0" eb="4">
      <t>シバタシ</t>
    </rPh>
    <phoneticPr fontId="10"/>
  </si>
  <si>
    <t>村上市</t>
    <rPh sb="0" eb="2">
      <t>ムラカミ</t>
    </rPh>
    <rPh sb="2" eb="3">
      <t>シ</t>
    </rPh>
    <phoneticPr fontId="10"/>
  </si>
  <si>
    <t>※村上市（旧岩船郡）岩船郡</t>
    <rPh sb="1" eb="4">
      <t>ムラカミシ</t>
    </rPh>
    <rPh sb="5" eb="6">
      <t>キュウ</t>
    </rPh>
    <rPh sb="6" eb="8">
      <t>イワフネ</t>
    </rPh>
    <rPh sb="8" eb="9">
      <t>グン</t>
    </rPh>
    <rPh sb="10" eb="11">
      <t>イワ</t>
    </rPh>
    <rPh sb="11" eb="12">
      <t>フネ</t>
    </rPh>
    <rPh sb="12" eb="13">
      <t>グン</t>
    </rPh>
    <phoneticPr fontId="10"/>
  </si>
  <si>
    <t>新潟市（旧白根市）</t>
    <rPh sb="0" eb="2">
      <t>ニイガタ</t>
    </rPh>
    <rPh sb="2" eb="3">
      <t>シ</t>
    </rPh>
    <rPh sb="4" eb="5">
      <t>キュウ</t>
    </rPh>
    <rPh sb="5" eb="8">
      <t>シロネシ</t>
    </rPh>
    <phoneticPr fontId="10"/>
  </si>
  <si>
    <t>※新潟市・△燕市（旧西蒲原郡）・西蒲原郡</t>
    <rPh sb="1" eb="3">
      <t>ニイガタ</t>
    </rPh>
    <rPh sb="3" eb="4">
      <t>シ</t>
    </rPh>
    <rPh sb="9" eb="10">
      <t>キュウ</t>
    </rPh>
    <rPh sb="10" eb="11">
      <t>ニシ</t>
    </rPh>
    <rPh sb="11" eb="13">
      <t>カンバラ</t>
    </rPh>
    <rPh sb="13" eb="14">
      <t>グン</t>
    </rPh>
    <rPh sb="16" eb="17">
      <t>ニシ</t>
    </rPh>
    <rPh sb="17" eb="19">
      <t>カンバラ</t>
    </rPh>
    <rPh sb="19" eb="20">
      <t>グン</t>
    </rPh>
    <phoneticPr fontId="10"/>
  </si>
  <si>
    <t>佐渡市（旧両津市）</t>
    <rPh sb="0" eb="2">
      <t>サド</t>
    </rPh>
    <rPh sb="2" eb="3">
      <t>シ</t>
    </rPh>
    <rPh sb="4" eb="6">
      <t>キュウリョウ</t>
    </rPh>
    <rPh sb="6" eb="8">
      <t>ツシ</t>
    </rPh>
    <phoneticPr fontId="10"/>
  </si>
  <si>
    <t>佐渡市（旧佐渡郡）</t>
    <rPh sb="0" eb="2">
      <t>サド</t>
    </rPh>
    <rPh sb="2" eb="3">
      <t>シ</t>
    </rPh>
    <rPh sb="4" eb="5">
      <t>キュウ</t>
    </rPh>
    <rPh sb="5" eb="8">
      <t>サドグン</t>
    </rPh>
    <phoneticPr fontId="10"/>
  </si>
  <si>
    <t>中越地区　No1</t>
    <rPh sb="0" eb="2">
      <t>チュウエツ</t>
    </rPh>
    <rPh sb="2" eb="3">
      <t>チ</t>
    </rPh>
    <rPh sb="3" eb="4">
      <t>ク</t>
    </rPh>
    <phoneticPr fontId="10"/>
  </si>
  <si>
    <t>三条市（旧南蒲原郡）</t>
    <rPh sb="0" eb="3">
      <t>サンジョウシ</t>
    </rPh>
    <rPh sb="4" eb="5">
      <t>キュウ</t>
    </rPh>
    <rPh sb="5" eb="6">
      <t>ミナミ</t>
    </rPh>
    <rPh sb="6" eb="8">
      <t>カンバラ</t>
    </rPh>
    <rPh sb="8" eb="9">
      <t>グン</t>
    </rPh>
    <phoneticPr fontId="10"/>
  </si>
  <si>
    <t>加茂市</t>
    <rPh sb="0" eb="2">
      <t>カモ</t>
    </rPh>
    <rPh sb="2" eb="3">
      <t>シ</t>
    </rPh>
    <phoneticPr fontId="10"/>
  </si>
  <si>
    <t>五泉</t>
    <phoneticPr fontId="30"/>
  </si>
  <si>
    <t>販 売 店 名</t>
    <phoneticPr fontId="10"/>
  </si>
  <si>
    <t>中越地区　No2</t>
    <rPh sb="0" eb="2">
      <t>チュウエツ</t>
    </rPh>
    <rPh sb="2" eb="3">
      <t>チ</t>
    </rPh>
    <rPh sb="3" eb="4">
      <t>ク</t>
    </rPh>
    <phoneticPr fontId="10"/>
  </si>
  <si>
    <t>中越地区　No3</t>
    <rPh sb="0" eb="2">
      <t>チュウエツ</t>
    </rPh>
    <rPh sb="2" eb="3">
      <t>チ</t>
    </rPh>
    <rPh sb="3" eb="4">
      <t>ク</t>
    </rPh>
    <phoneticPr fontId="10"/>
  </si>
  <si>
    <t>※長岡市（旧三島郡）・三島郡</t>
    <rPh sb="1" eb="4">
      <t>ナガオカシ</t>
    </rPh>
    <rPh sb="5" eb="6">
      <t>キュウ</t>
    </rPh>
    <rPh sb="6" eb="8">
      <t>サントウ</t>
    </rPh>
    <rPh sb="8" eb="9">
      <t>グン</t>
    </rPh>
    <rPh sb="11" eb="13">
      <t>サントウ</t>
    </rPh>
    <rPh sb="13" eb="14">
      <t>グン</t>
    </rPh>
    <phoneticPr fontId="10"/>
  </si>
  <si>
    <t>長岡市（旧刈羽郡）</t>
    <rPh sb="0" eb="3">
      <t>ナガオカシ</t>
    </rPh>
    <rPh sb="4" eb="5">
      <t>キュウ</t>
    </rPh>
    <rPh sb="5" eb="7">
      <t>カリワ</t>
    </rPh>
    <rPh sb="7" eb="8">
      <t>グン</t>
    </rPh>
    <phoneticPr fontId="10"/>
  </si>
  <si>
    <t>小千谷市</t>
    <rPh sb="0" eb="1">
      <t>コ</t>
    </rPh>
    <rPh sb="1" eb="2">
      <t>セン</t>
    </rPh>
    <rPh sb="2" eb="3">
      <t>タニ</t>
    </rPh>
    <rPh sb="3" eb="4">
      <t>シ</t>
    </rPh>
    <phoneticPr fontId="10"/>
  </si>
  <si>
    <t>見附市</t>
    <rPh sb="0" eb="3">
      <t>ミツケシ</t>
    </rPh>
    <phoneticPr fontId="10"/>
  </si>
  <si>
    <t>※魚沼市△長岡市（旧北魚沼郡）</t>
    <rPh sb="1" eb="2">
      <t>ウオ</t>
    </rPh>
    <rPh sb="2" eb="3">
      <t>ヌマ</t>
    </rPh>
    <rPh sb="3" eb="4">
      <t>シ</t>
    </rPh>
    <rPh sb="5" eb="8">
      <t>ナガオカシ</t>
    </rPh>
    <rPh sb="9" eb="10">
      <t>キュウ</t>
    </rPh>
    <rPh sb="10" eb="11">
      <t>キタ</t>
    </rPh>
    <rPh sb="11" eb="12">
      <t>ウオ</t>
    </rPh>
    <rPh sb="12" eb="13">
      <t>ヌマ</t>
    </rPh>
    <rPh sb="13" eb="14">
      <t>グン</t>
    </rPh>
    <phoneticPr fontId="10"/>
  </si>
  <si>
    <t>※南魚沼市（旧南魚沼郡）・南魚沼郡</t>
    <rPh sb="1" eb="2">
      <t>ミナミ</t>
    </rPh>
    <rPh sb="2" eb="4">
      <t>ウオヌマ</t>
    </rPh>
    <rPh sb="4" eb="5">
      <t>シ</t>
    </rPh>
    <rPh sb="6" eb="7">
      <t>キュウ</t>
    </rPh>
    <rPh sb="7" eb="8">
      <t>ミナミ</t>
    </rPh>
    <rPh sb="8" eb="9">
      <t>ウオ</t>
    </rPh>
    <rPh sb="9" eb="10">
      <t>ヌマ</t>
    </rPh>
    <rPh sb="10" eb="11">
      <t>グン</t>
    </rPh>
    <rPh sb="13" eb="14">
      <t>ミナミ</t>
    </rPh>
    <rPh sb="14" eb="15">
      <t>ウオ</t>
    </rPh>
    <rPh sb="15" eb="16">
      <t>ヌマ</t>
    </rPh>
    <rPh sb="16" eb="17">
      <t>グン</t>
    </rPh>
    <phoneticPr fontId="10"/>
  </si>
  <si>
    <t>十日町市</t>
    <rPh sb="0" eb="3">
      <t>トオカマチ</t>
    </rPh>
    <rPh sb="3" eb="4">
      <t>シ</t>
    </rPh>
    <phoneticPr fontId="10"/>
  </si>
  <si>
    <t>※十日町市（旧中魚沼郡）・中魚沼郡</t>
    <rPh sb="1" eb="4">
      <t>トオカマチ</t>
    </rPh>
    <rPh sb="4" eb="5">
      <t>シ</t>
    </rPh>
    <rPh sb="6" eb="7">
      <t>キュウ</t>
    </rPh>
    <rPh sb="7" eb="8">
      <t>ナカ</t>
    </rPh>
    <rPh sb="8" eb="10">
      <t>ウオヌマ</t>
    </rPh>
    <rPh sb="10" eb="11">
      <t>グン</t>
    </rPh>
    <rPh sb="13" eb="14">
      <t>ナカ</t>
    </rPh>
    <rPh sb="14" eb="16">
      <t>ウオヌマ</t>
    </rPh>
    <rPh sb="16" eb="17">
      <t>グン</t>
    </rPh>
    <phoneticPr fontId="10"/>
  </si>
  <si>
    <t>※柏崎市（旧刈羽郡）・刈羽郡</t>
    <rPh sb="1" eb="3">
      <t>カシワザキ</t>
    </rPh>
    <rPh sb="3" eb="4">
      <t>シ</t>
    </rPh>
    <rPh sb="5" eb="6">
      <t>キュウ</t>
    </rPh>
    <rPh sb="6" eb="8">
      <t>カリワ</t>
    </rPh>
    <rPh sb="8" eb="9">
      <t>グン</t>
    </rPh>
    <rPh sb="11" eb="14">
      <t>カリワグン</t>
    </rPh>
    <phoneticPr fontId="10"/>
  </si>
  <si>
    <t>上越地区　No1</t>
    <rPh sb="0" eb="2">
      <t>ジョウエツ</t>
    </rPh>
    <rPh sb="2" eb="3">
      <t>チ</t>
    </rPh>
    <rPh sb="3" eb="4">
      <t>ク</t>
    </rPh>
    <phoneticPr fontId="10"/>
  </si>
  <si>
    <t>高田地区</t>
    <rPh sb="0" eb="2">
      <t>タカダ</t>
    </rPh>
    <rPh sb="2" eb="4">
      <t>チク</t>
    </rPh>
    <phoneticPr fontId="10"/>
  </si>
  <si>
    <t>直江津地区</t>
    <rPh sb="0" eb="3">
      <t>ナオエツ</t>
    </rPh>
    <rPh sb="3" eb="5">
      <t>チク</t>
    </rPh>
    <phoneticPr fontId="10"/>
  </si>
  <si>
    <t>妙高市（旧中頚城郡）</t>
    <rPh sb="0" eb="2">
      <t>ミョウコウ</t>
    </rPh>
    <rPh sb="2" eb="3">
      <t>シ</t>
    </rPh>
    <rPh sb="4" eb="5">
      <t>キュウ</t>
    </rPh>
    <rPh sb="5" eb="6">
      <t>ナカ</t>
    </rPh>
    <rPh sb="6" eb="8">
      <t>クビキ</t>
    </rPh>
    <rPh sb="8" eb="9">
      <t>グン</t>
    </rPh>
    <phoneticPr fontId="10"/>
  </si>
  <si>
    <t>上越市（旧中頚城郡）</t>
    <rPh sb="0" eb="3">
      <t>ジョウエツシ</t>
    </rPh>
    <rPh sb="4" eb="5">
      <t>キュウ</t>
    </rPh>
    <rPh sb="5" eb="6">
      <t>ナカ</t>
    </rPh>
    <rPh sb="6" eb="8">
      <t>クビキ</t>
    </rPh>
    <rPh sb="8" eb="9">
      <t>グン</t>
    </rPh>
    <phoneticPr fontId="10"/>
  </si>
  <si>
    <t>※上越市△十日町市（旧東頚城郡）</t>
    <rPh sb="1" eb="3">
      <t>ジョウエツ</t>
    </rPh>
    <rPh sb="3" eb="4">
      <t>シ</t>
    </rPh>
    <rPh sb="5" eb="9">
      <t>トオカマチシ</t>
    </rPh>
    <rPh sb="10" eb="11">
      <t>キュウ</t>
    </rPh>
    <rPh sb="11" eb="12">
      <t>ヒガシ</t>
    </rPh>
    <rPh sb="12" eb="14">
      <t>クビキ</t>
    </rPh>
    <rPh sb="14" eb="15">
      <t>グン</t>
    </rPh>
    <phoneticPr fontId="10"/>
  </si>
  <si>
    <t>栄　(山嵜)</t>
    <rPh sb="0" eb="1">
      <t>サカ</t>
    </rPh>
    <rPh sb="3" eb="5">
      <t>ヤマザキ</t>
    </rPh>
    <phoneticPr fontId="10"/>
  </si>
  <si>
    <t>豊栄</t>
    <rPh sb="0" eb="2">
      <t>トヨサカ</t>
    </rPh>
    <phoneticPr fontId="30"/>
  </si>
  <si>
    <t>見附南</t>
    <rPh sb="0" eb="2">
      <t>ミツケ</t>
    </rPh>
    <rPh sb="2" eb="3">
      <t>ミナミ</t>
    </rPh>
    <phoneticPr fontId="10"/>
  </si>
  <si>
    <t>長岡東</t>
    <rPh sb="0" eb="2">
      <t>ナガオカ</t>
    </rPh>
    <phoneticPr fontId="10"/>
  </si>
  <si>
    <t>悠久</t>
    <phoneticPr fontId="10"/>
  </si>
  <si>
    <t>速報社</t>
    <rPh sb="0" eb="2">
      <t>ソクホウ</t>
    </rPh>
    <rPh sb="2" eb="3">
      <t>シャ</t>
    </rPh>
    <phoneticPr fontId="10"/>
  </si>
  <si>
    <t>(石地含む)</t>
    <rPh sb="1" eb="3">
      <t>イシジ</t>
    </rPh>
    <rPh sb="3" eb="4">
      <t>フク</t>
    </rPh>
    <phoneticPr fontId="10"/>
  </si>
  <si>
    <t>(旧栄横山含む)</t>
    <rPh sb="1" eb="2">
      <t>キュウ</t>
    </rPh>
    <rPh sb="2" eb="3">
      <t>サカエ</t>
    </rPh>
    <rPh sb="3" eb="5">
      <t>ヨコヤマ</t>
    </rPh>
    <rPh sb="5" eb="6">
      <t>フク</t>
    </rPh>
    <phoneticPr fontId="10"/>
  </si>
  <si>
    <t>様</t>
    <rPh sb="0" eb="1">
      <t>サマ</t>
    </rPh>
    <phoneticPr fontId="10"/>
  </si>
  <si>
    <t>旧佐渡郡小計</t>
    <rPh sb="0" eb="1">
      <t>キュウ</t>
    </rPh>
    <rPh sb="1" eb="3">
      <t>サド</t>
    </rPh>
    <rPh sb="3" eb="4">
      <t>グン</t>
    </rPh>
    <rPh sb="4" eb="5">
      <t>ショウ</t>
    </rPh>
    <phoneticPr fontId="10"/>
  </si>
  <si>
    <t>新　潟　県　折　込　広　告　料　金　表</t>
    <rPh sb="0" eb="5">
      <t>ニイガタケン</t>
    </rPh>
    <rPh sb="6" eb="9">
      <t>オリコミ</t>
    </rPh>
    <rPh sb="10" eb="13">
      <t>コウコク</t>
    </rPh>
    <rPh sb="14" eb="17">
      <t>リョウキン</t>
    </rPh>
    <rPh sb="18" eb="19">
      <t>ヒョウ</t>
    </rPh>
    <phoneticPr fontId="10"/>
  </si>
  <si>
    <t>長岡市・魚沼市
(旧北魚沼郡）</t>
    <rPh sb="0" eb="3">
      <t>ナガオカシ</t>
    </rPh>
    <rPh sb="4" eb="6">
      <t>ウオヌマ</t>
    </rPh>
    <rPh sb="6" eb="7">
      <t>シ</t>
    </rPh>
    <rPh sb="9" eb="10">
      <t>キュウ</t>
    </rPh>
    <phoneticPr fontId="10"/>
  </si>
  <si>
    <t>柏崎市（旧市内）</t>
    <rPh sb="4" eb="5">
      <t>キュウ</t>
    </rPh>
    <rPh sb="5" eb="7">
      <t>シナイ</t>
    </rPh>
    <phoneticPr fontId="10"/>
  </si>
  <si>
    <t>上越市(旧市内）</t>
    <rPh sb="4" eb="5">
      <t>キュウ</t>
    </rPh>
    <rPh sb="5" eb="7">
      <t>シナイ</t>
    </rPh>
    <phoneticPr fontId="10"/>
  </si>
  <si>
    <t>上越市
（旧中頚城郡）</t>
    <rPh sb="0" eb="3">
      <t>ジョウエツシ</t>
    </rPh>
    <rPh sb="5" eb="6">
      <t>キュウ</t>
    </rPh>
    <rPh sb="6" eb="9">
      <t>ナカクビキ</t>
    </rPh>
    <rPh sb="9" eb="10">
      <t>グン</t>
    </rPh>
    <phoneticPr fontId="10"/>
  </si>
  <si>
    <t>上越市・十日町市
（旧東頚城郡）</t>
    <rPh sb="0" eb="3">
      <t>ジョウエツシ</t>
    </rPh>
    <rPh sb="4" eb="8">
      <t>トオカマチシ</t>
    </rPh>
    <rPh sb="10" eb="11">
      <t>キュウ</t>
    </rPh>
    <rPh sb="11" eb="14">
      <t>ヒガシクビキ</t>
    </rPh>
    <rPh sb="14" eb="15">
      <t>グン</t>
    </rPh>
    <phoneticPr fontId="10"/>
  </si>
  <si>
    <t>妙高市
（旧中頚城郡）</t>
    <rPh sb="0" eb="2">
      <t>ミョウコウ</t>
    </rPh>
    <rPh sb="2" eb="3">
      <t>シ</t>
    </rPh>
    <rPh sb="5" eb="6">
      <t>キュウ</t>
    </rPh>
    <rPh sb="6" eb="7">
      <t>ナカ</t>
    </rPh>
    <phoneticPr fontId="10"/>
  </si>
  <si>
    <t>糸魚川市（旧市内）</t>
    <rPh sb="5" eb="6">
      <t>キュウ</t>
    </rPh>
    <rPh sb="6" eb="8">
      <t>シナイ</t>
    </rPh>
    <phoneticPr fontId="10"/>
  </si>
  <si>
    <t>三条市（旧市内）</t>
    <rPh sb="4" eb="5">
      <t>キュウ</t>
    </rPh>
    <rPh sb="5" eb="7">
      <t>シナイ</t>
    </rPh>
    <phoneticPr fontId="10"/>
  </si>
  <si>
    <t>燕 　市(旧市内）</t>
    <rPh sb="5" eb="6">
      <t>キュウ</t>
    </rPh>
    <rPh sb="6" eb="8">
      <t>シナイ</t>
    </rPh>
    <phoneticPr fontId="10"/>
  </si>
  <si>
    <t>三条市
（旧南蒲原郡）</t>
    <rPh sb="0" eb="3">
      <t>サンジョウシ</t>
    </rPh>
    <rPh sb="5" eb="6">
      <t>キュウ</t>
    </rPh>
    <phoneticPr fontId="10"/>
  </si>
  <si>
    <t>長岡市(旧市内）</t>
    <rPh sb="4" eb="5">
      <t>キュウ</t>
    </rPh>
    <rPh sb="5" eb="7">
      <t>シナイ</t>
    </rPh>
    <phoneticPr fontId="10"/>
  </si>
  <si>
    <t>新潟市(旧市内)　【朝日新聞】</t>
    <rPh sb="0" eb="3">
      <t>ニイガタシ</t>
    </rPh>
    <rPh sb="4" eb="7">
      <t>キュウシナイ</t>
    </rPh>
    <phoneticPr fontId="10"/>
  </si>
  <si>
    <t>新潟市(旧市内)　【読売新聞】</t>
    <rPh sb="0" eb="3">
      <t>ニイガタシ</t>
    </rPh>
    <rPh sb="4" eb="5">
      <t>キュウ</t>
    </rPh>
    <rPh sb="5" eb="7">
      <t>シナイ</t>
    </rPh>
    <phoneticPr fontId="10"/>
  </si>
  <si>
    <t>新潟市(旧市内)　【新潟日報】</t>
    <rPh sb="0" eb="3">
      <t>ニイガタシ</t>
    </rPh>
    <rPh sb="4" eb="7">
      <t>キュウシナイ</t>
    </rPh>
    <rPh sb="10" eb="12">
      <t>ニイガタ</t>
    </rPh>
    <rPh sb="12" eb="14">
      <t>ニッポウ</t>
    </rPh>
    <phoneticPr fontId="10"/>
  </si>
  <si>
    <t>五泉市（旧市内）</t>
    <rPh sb="0" eb="2">
      <t>ゴセン</t>
    </rPh>
    <rPh sb="2" eb="3">
      <t>シ</t>
    </rPh>
    <rPh sb="4" eb="7">
      <t>キュウシナイ</t>
    </rPh>
    <phoneticPr fontId="10"/>
  </si>
  <si>
    <t>三条市（旧市内）</t>
    <rPh sb="0" eb="3">
      <t>サンジョウシ</t>
    </rPh>
    <rPh sb="4" eb="5">
      <t>キュウ</t>
    </rPh>
    <rPh sb="5" eb="7">
      <t>シナイ</t>
    </rPh>
    <phoneticPr fontId="10"/>
  </si>
  <si>
    <t>燕市（旧市内）</t>
    <rPh sb="0" eb="2">
      <t>ツバメシ</t>
    </rPh>
    <rPh sb="3" eb="4">
      <t>キュウ</t>
    </rPh>
    <rPh sb="4" eb="6">
      <t>シナイ</t>
    </rPh>
    <phoneticPr fontId="10"/>
  </si>
  <si>
    <t>長岡市（旧市内）</t>
    <rPh sb="0" eb="3">
      <t>ナガオカシ</t>
    </rPh>
    <rPh sb="4" eb="5">
      <t>キュウ</t>
    </rPh>
    <rPh sb="5" eb="7">
      <t>シナイ</t>
    </rPh>
    <phoneticPr fontId="10"/>
  </si>
  <si>
    <t>柏崎市（旧市内）</t>
    <rPh sb="0" eb="2">
      <t>カシワザキ</t>
    </rPh>
    <rPh sb="2" eb="3">
      <t>シ</t>
    </rPh>
    <rPh sb="4" eb="5">
      <t>キュウ</t>
    </rPh>
    <rPh sb="5" eb="7">
      <t>シナイ</t>
    </rPh>
    <phoneticPr fontId="10"/>
  </si>
  <si>
    <t>上越市（旧市内）</t>
    <rPh sb="0" eb="2">
      <t>ジョウエツ</t>
    </rPh>
    <rPh sb="2" eb="3">
      <t>シ</t>
    </rPh>
    <rPh sb="4" eb="5">
      <t>キュウ</t>
    </rPh>
    <rPh sb="5" eb="7">
      <t>シナイ</t>
    </rPh>
    <phoneticPr fontId="10"/>
  </si>
  <si>
    <t>糸魚川市（旧市内）</t>
    <rPh sb="0" eb="3">
      <t>イトイガワ</t>
    </rPh>
    <rPh sb="3" eb="4">
      <t>シ</t>
    </rPh>
    <rPh sb="5" eb="6">
      <t>キュウ</t>
    </rPh>
    <rPh sb="6" eb="8">
      <t>シナイ</t>
    </rPh>
    <phoneticPr fontId="10"/>
  </si>
  <si>
    <t>南魚沼市（旧南魚沼郡）・南魚沼郡</t>
    <rPh sb="0" eb="1">
      <t>ミナミ</t>
    </rPh>
    <rPh sb="1" eb="3">
      <t>ウオヌマ</t>
    </rPh>
    <rPh sb="3" eb="4">
      <t>シ</t>
    </rPh>
    <rPh sb="5" eb="6">
      <t>キュウ</t>
    </rPh>
    <rPh sb="6" eb="7">
      <t>ミナミ</t>
    </rPh>
    <rPh sb="7" eb="9">
      <t>ウオヌマ</t>
    </rPh>
    <rPh sb="9" eb="10">
      <t>グン</t>
    </rPh>
    <phoneticPr fontId="10"/>
  </si>
  <si>
    <t>新潟市（旧市内）</t>
    <rPh sb="4" eb="5">
      <t>キュウ</t>
    </rPh>
    <rPh sb="5" eb="7">
      <t>シナイ</t>
    </rPh>
    <phoneticPr fontId="10"/>
  </si>
  <si>
    <t>五泉市（旧市内）</t>
    <rPh sb="4" eb="7">
      <t>キュウシナイ</t>
    </rPh>
    <phoneticPr fontId="10"/>
  </si>
  <si>
    <t>阿賀野市・胎内市（旧北蒲原郡）</t>
    <rPh sb="0" eb="3">
      <t>アガノ</t>
    </rPh>
    <rPh sb="3" eb="4">
      <t>シ</t>
    </rPh>
    <rPh sb="5" eb="7">
      <t>タイナイ</t>
    </rPh>
    <rPh sb="7" eb="8">
      <t>シ</t>
    </rPh>
    <rPh sb="9" eb="10">
      <t>キュウ</t>
    </rPh>
    <rPh sb="10" eb="11">
      <t>キタ</t>
    </rPh>
    <rPh sb="11" eb="13">
      <t>カンバラ</t>
    </rPh>
    <rPh sb="13" eb="14">
      <t>グン</t>
    </rPh>
    <phoneticPr fontId="10"/>
  </si>
  <si>
    <t>佐渡市（旧両津市・佐渡郡）</t>
    <rPh sb="0" eb="2">
      <t>サド</t>
    </rPh>
    <rPh sb="2" eb="3">
      <t>シ</t>
    </rPh>
    <rPh sb="4" eb="5">
      <t>キュウ</t>
    </rPh>
    <rPh sb="5" eb="7">
      <t>リョウツ</t>
    </rPh>
    <rPh sb="7" eb="8">
      <t>シ</t>
    </rPh>
    <rPh sb="9" eb="11">
      <t>サド</t>
    </rPh>
    <rPh sb="11" eb="12">
      <t>グン</t>
    </rPh>
    <phoneticPr fontId="10"/>
  </si>
  <si>
    <t>燕市（旧市内）</t>
    <rPh sb="0" eb="1">
      <t>ツバメ</t>
    </rPh>
    <rPh sb="3" eb="4">
      <t>キュウ</t>
    </rPh>
    <rPh sb="4" eb="6">
      <t>シナイ</t>
    </rPh>
    <phoneticPr fontId="10"/>
  </si>
  <si>
    <t>長岡市（旧市内）</t>
    <rPh sb="4" eb="5">
      <t>キュウ</t>
    </rPh>
    <rPh sb="5" eb="7">
      <t>シナイ</t>
    </rPh>
    <phoneticPr fontId="10"/>
  </si>
  <si>
    <t>上越市（旧市内）</t>
    <rPh sb="4" eb="5">
      <t>キュウ</t>
    </rPh>
    <rPh sb="5" eb="7">
      <t>シナイ</t>
    </rPh>
    <phoneticPr fontId="10"/>
  </si>
  <si>
    <t>名立谷浜</t>
    <rPh sb="0" eb="2">
      <t>ナダチ</t>
    </rPh>
    <rPh sb="2" eb="4">
      <t>タニハマ</t>
    </rPh>
    <phoneticPr fontId="10"/>
  </si>
  <si>
    <t>糸魚川市（旧西頚城郡）</t>
    <rPh sb="0" eb="3">
      <t>イトイガワ</t>
    </rPh>
    <rPh sb="3" eb="4">
      <t>シ</t>
    </rPh>
    <rPh sb="5" eb="6">
      <t>キュウ</t>
    </rPh>
    <rPh sb="6" eb="10">
      <t>ニシクビキグン</t>
    </rPh>
    <phoneticPr fontId="10"/>
  </si>
  <si>
    <t>糸魚川市（旧西頚城郡）</t>
    <rPh sb="0" eb="4">
      <t>イトイガワシ</t>
    </rPh>
    <rPh sb="5" eb="6">
      <t>キュウ</t>
    </rPh>
    <rPh sb="6" eb="7">
      <t>セイ</t>
    </rPh>
    <phoneticPr fontId="10"/>
  </si>
  <si>
    <t>青　　　海</t>
    <phoneticPr fontId="10"/>
  </si>
  <si>
    <t>筒　　　石</t>
    <phoneticPr fontId="10"/>
  </si>
  <si>
    <t>能　　　生</t>
    <phoneticPr fontId="10"/>
  </si>
  <si>
    <t>新潟市(旧市内）</t>
    <rPh sb="4" eb="5">
      <t>キュウ</t>
    </rPh>
    <rPh sb="5" eb="7">
      <t>シナイ</t>
    </rPh>
    <phoneticPr fontId="10"/>
  </si>
  <si>
    <t>新潟市・燕市（旧西蒲原郡）・西蒲原郡</t>
    <rPh sb="0" eb="2">
      <t>ニイガタ</t>
    </rPh>
    <rPh sb="2" eb="3">
      <t>シ</t>
    </rPh>
    <rPh sb="4" eb="6">
      <t>ツバメシ</t>
    </rPh>
    <rPh sb="7" eb="8">
      <t>キュウ</t>
    </rPh>
    <rPh sb="14" eb="15">
      <t>ニシ</t>
    </rPh>
    <rPh sb="15" eb="17">
      <t>カンバラ</t>
    </rPh>
    <rPh sb="17" eb="18">
      <t>グン</t>
    </rPh>
    <phoneticPr fontId="10"/>
  </si>
  <si>
    <t>新潟市・五泉市
（旧中蒲原郡）</t>
    <rPh sb="0" eb="3">
      <t>ニイガタシ</t>
    </rPh>
    <rPh sb="4" eb="7">
      <t>ゴセンシ</t>
    </rPh>
    <rPh sb="9" eb="10">
      <t>キュウ</t>
    </rPh>
    <phoneticPr fontId="10"/>
  </si>
  <si>
    <t>五泉市(旧市内）</t>
    <rPh sb="4" eb="5">
      <t>キュウ</t>
    </rPh>
    <rPh sb="5" eb="7">
      <t>シナイ</t>
    </rPh>
    <phoneticPr fontId="10"/>
  </si>
  <si>
    <t>新潟市（旧白根市）</t>
    <rPh sb="0" eb="2">
      <t>ニイガタ</t>
    </rPh>
    <rPh sb="2" eb="3">
      <t>シ</t>
    </rPh>
    <rPh sb="4" eb="5">
      <t>キュウ</t>
    </rPh>
    <phoneticPr fontId="10"/>
  </si>
  <si>
    <t>阿賀野市・胎内市
（旧北蒲原郡）</t>
    <rPh sb="0" eb="4">
      <t>アガノシ</t>
    </rPh>
    <rPh sb="5" eb="8">
      <t>タイナイシ</t>
    </rPh>
    <rPh sb="10" eb="11">
      <t>キュウ</t>
    </rPh>
    <rPh sb="11" eb="12">
      <t>キタ</t>
    </rPh>
    <phoneticPr fontId="10"/>
  </si>
  <si>
    <t>村　　上　　市</t>
    <phoneticPr fontId="10"/>
  </si>
  <si>
    <t>岩　　船　　郡</t>
    <phoneticPr fontId="10"/>
  </si>
  <si>
    <t>東　蒲　原　郡</t>
    <phoneticPr fontId="10"/>
  </si>
  <si>
    <t>佐渡市（旧両津市・
佐渡郡）</t>
    <rPh sb="0" eb="3">
      <t>サドシ</t>
    </rPh>
    <rPh sb="4" eb="5">
      <t>キュウ</t>
    </rPh>
    <rPh sb="5" eb="7">
      <t>リョウツ</t>
    </rPh>
    <rPh sb="7" eb="8">
      <t>シ</t>
    </rPh>
    <rPh sb="10" eb="12">
      <t>サド</t>
    </rPh>
    <rPh sb="12" eb="13">
      <t>グン</t>
    </rPh>
    <phoneticPr fontId="10"/>
  </si>
  <si>
    <t>南魚沼市（旧南魚沼郡）・南魚沼郡</t>
  </si>
  <si>
    <t>※上記のほか、特殊もの料金として</t>
    <phoneticPr fontId="10"/>
  </si>
  <si>
    <t>※上記以外のサイズ等につきましては、別途お問い合わせください。</t>
    <rPh sb="1" eb="3">
      <t>ジョウキ</t>
    </rPh>
    <rPh sb="3" eb="5">
      <t>イガイ</t>
    </rPh>
    <rPh sb="9" eb="10">
      <t>トウ</t>
    </rPh>
    <rPh sb="18" eb="20">
      <t>ベット</t>
    </rPh>
    <rPh sb="21" eb="22">
      <t>ト</t>
    </rPh>
    <rPh sb="23" eb="24">
      <t>ア</t>
    </rPh>
    <phoneticPr fontId="10"/>
  </si>
  <si>
    <t>中越</t>
    <rPh sb="0" eb="2">
      <t>チュウエツ</t>
    </rPh>
    <phoneticPr fontId="10"/>
  </si>
  <si>
    <t>上越</t>
    <rPh sb="0" eb="2">
      <t>ジョウエツ</t>
    </rPh>
    <phoneticPr fontId="10"/>
  </si>
  <si>
    <t>下越</t>
    <rPh sb="0" eb="2">
      <t>カエツ</t>
    </rPh>
    <phoneticPr fontId="10"/>
  </si>
  <si>
    <t>新発田西</t>
    <phoneticPr fontId="30"/>
  </si>
  <si>
    <t>新発田東</t>
    <phoneticPr fontId="30"/>
  </si>
  <si>
    <t>● 折込管理料・・・・旧長岡市内へ配送する場合は、折込料の１％</t>
    <rPh sb="11" eb="12">
      <t>キュウ</t>
    </rPh>
    <phoneticPr fontId="10"/>
  </si>
  <si>
    <t>　　　　　　　　　　を頂戴致します。</t>
    <phoneticPr fontId="10"/>
  </si>
  <si>
    <t>　　　　　　　　　　旧長岡市以外へ配送する場合は、折込料の１０％  　</t>
    <rPh sb="10" eb="11">
      <t>キュウ</t>
    </rPh>
    <phoneticPr fontId="10"/>
  </si>
  <si>
    <t>封　筒のみ（B5以下）＠4.8</t>
    <rPh sb="8" eb="10">
      <t>イカ</t>
    </rPh>
    <phoneticPr fontId="10"/>
  </si>
  <si>
    <t>　　　　　　　　(佐渡市に折込する場合は折込管理料の他10%を加算します)</t>
    <rPh sb="9" eb="12">
      <t>サドシ</t>
    </rPh>
    <phoneticPr fontId="10"/>
  </si>
  <si>
    <t xml:space="preserve">                      折込料管理料をいただきます。</t>
    <phoneticPr fontId="10"/>
  </si>
  <si>
    <t>糸魚川市
（旧西頚城郡）</t>
    <rPh sb="0" eb="4">
      <t>イトイガワシ</t>
    </rPh>
    <rPh sb="6" eb="7">
      <t>キュウ</t>
    </rPh>
    <rPh sb="7" eb="8">
      <t>ニシ</t>
    </rPh>
    <rPh sb="8" eb="10">
      <t>クビキ</t>
    </rPh>
    <rPh sb="10" eb="11">
      <t>グン</t>
    </rPh>
    <phoneticPr fontId="10"/>
  </si>
  <si>
    <t>見附北</t>
    <rPh sb="0" eb="2">
      <t>ミツケ</t>
    </rPh>
    <rPh sb="2" eb="3">
      <t>キタ</t>
    </rPh>
    <phoneticPr fontId="10"/>
  </si>
  <si>
    <t>ア新マ経</t>
    <rPh sb="1" eb="2">
      <t>シン</t>
    </rPh>
    <rPh sb="3" eb="4">
      <t>キョウ</t>
    </rPh>
    <phoneticPr fontId="10"/>
  </si>
  <si>
    <t>下条</t>
    <phoneticPr fontId="10"/>
  </si>
  <si>
    <t>A B 1.2.3.4.5.ﾊｶﾞｷ,厚,変型</t>
    <phoneticPr fontId="10"/>
  </si>
  <si>
    <t>A B 1.2.3.4.5.ﾊｶﾞｷ,厚,変型</t>
    <phoneticPr fontId="10"/>
  </si>
  <si>
    <t>※礼　　　拝</t>
  </si>
  <si>
    <t>荒浜</t>
  </si>
  <si>
    <t>※厚紙＝110㎏以上</t>
    <rPh sb="1" eb="3">
      <t>アツガミ</t>
    </rPh>
    <rPh sb="8" eb="10">
      <t>イジョウ</t>
    </rPh>
    <phoneticPr fontId="10"/>
  </si>
  <si>
    <t>2017年10月1日改定実施</t>
    <phoneticPr fontId="10"/>
  </si>
  <si>
    <t>2019.3.1出雲崎と統合</t>
    <rPh sb="8" eb="11">
      <t>イズモザキ</t>
    </rPh>
    <rPh sb="12" eb="14">
      <t>トウゴウ</t>
    </rPh>
    <phoneticPr fontId="10"/>
  </si>
  <si>
    <t>(高浜含む）</t>
    <rPh sb="1" eb="3">
      <t>タカハマ</t>
    </rPh>
    <rPh sb="3" eb="4">
      <t>フク</t>
    </rPh>
    <phoneticPr fontId="10"/>
  </si>
  <si>
    <t>石山</t>
    <phoneticPr fontId="10"/>
  </si>
  <si>
    <t>新潟東</t>
    <rPh sb="0" eb="2">
      <t>ニイガタ</t>
    </rPh>
    <rPh sb="2" eb="3">
      <t>ヒガシ</t>
    </rPh>
    <phoneticPr fontId="10"/>
  </si>
  <si>
    <t>2019.4.1統合</t>
    <rPh sb="8" eb="10">
      <t>トウゴウ</t>
    </rPh>
    <phoneticPr fontId="10"/>
  </si>
  <si>
    <t>北部</t>
  </si>
  <si>
    <t>関屋</t>
  </si>
  <si>
    <t>2019.5.1統合</t>
    <rPh sb="8" eb="10">
      <t>トウゴウ</t>
    </rPh>
    <phoneticPr fontId="10"/>
  </si>
  <si>
    <t>万代</t>
    <rPh sb="0" eb="2">
      <t>バンダイ</t>
    </rPh>
    <phoneticPr fontId="10"/>
  </si>
  <si>
    <t>小新黒埼</t>
    <rPh sb="0" eb="1">
      <t>コ</t>
    </rPh>
    <rPh sb="1" eb="2">
      <t>シン</t>
    </rPh>
    <rPh sb="2" eb="4">
      <t>クロサキ</t>
    </rPh>
    <phoneticPr fontId="10"/>
  </si>
  <si>
    <t>黒埼南</t>
    <rPh sb="0" eb="2">
      <t>クロサキ</t>
    </rPh>
    <rPh sb="2" eb="3">
      <t>ミナミ</t>
    </rPh>
    <phoneticPr fontId="10"/>
  </si>
  <si>
    <t>2019.6.1相川と統合</t>
    <rPh sb="8" eb="10">
      <t>アイカワ</t>
    </rPh>
    <rPh sb="11" eb="13">
      <t>トウゴウ</t>
    </rPh>
    <phoneticPr fontId="10"/>
  </si>
  <si>
    <t>合</t>
    <phoneticPr fontId="10"/>
  </si>
  <si>
    <t>2019.6塩沢・石打と統合</t>
    <rPh sb="6" eb="8">
      <t>シオザワ</t>
    </rPh>
    <rPh sb="9" eb="11">
      <t>イシウチ</t>
    </rPh>
    <rPh sb="12" eb="14">
      <t>トウゴウ</t>
    </rPh>
    <phoneticPr fontId="10"/>
  </si>
  <si>
    <t>※西　　　山</t>
    <rPh sb="1" eb="2">
      <t>ニシ</t>
    </rPh>
    <rPh sb="5" eb="6">
      <t>ヤマ</t>
    </rPh>
    <phoneticPr fontId="10"/>
  </si>
  <si>
    <t>※塩沢石打</t>
    <rPh sb="3" eb="5">
      <t>イシウチ</t>
    </rPh>
    <phoneticPr fontId="10"/>
  </si>
  <si>
    <t>2019.7.1 県庁前と統合</t>
    <rPh sb="9" eb="11">
      <t>ケンチョウ</t>
    </rPh>
    <rPh sb="11" eb="12">
      <t>マエ</t>
    </rPh>
    <rPh sb="13" eb="15">
      <t>トウゴウ</t>
    </rPh>
    <phoneticPr fontId="10"/>
  </si>
  <si>
    <t>2019.8.1米山と統合</t>
    <rPh sb="8" eb="10">
      <t>ヨネヤマ</t>
    </rPh>
    <rPh sb="11" eb="13">
      <t>トウゴウ</t>
    </rPh>
    <phoneticPr fontId="10"/>
  </si>
  <si>
    <t>（谷根・青海川含む）</t>
    <rPh sb="1" eb="2">
      <t>タニ</t>
    </rPh>
    <rPh sb="2" eb="3">
      <t>ネ</t>
    </rPh>
    <rPh sb="4" eb="7">
      <t>オウミガワ</t>
    </rPh>
    <rPh sb="7" eb="8">
      <t>フク</t>
    </rPh>
    <phoneticPr fontId="10"/>
  </si>
  <si>
    <t>　（岩室地区含む）</t>
    <rPh sb="2" eb="4">
      <t>イワムロ</t>
    </rPh>
    <rPh sb="4" eb="6">
      <t>チク</t>
    </rPh>
    <rPh sb="6" eb="7">
      <t>フク</t>
    </rPh>
    <phoneticPr fontId="10"/>
  </si>
  <si>
    <t>駅南東</t>
    <rPh sb="2" eb="3">
      <t>ヒガシ</t>
    </rPh>
    <phoneticPr fontId="10"/>
  </si>
  <si>
    <t>2020.10.1府屋と統合</t>
    <rPh sb="9" eb="11">
      <t>フヤ</t>
    </rPh>
    <rPh sb="12" eb="14">
      <t>トウゴウ</t>
    </rPh>
    <phoneticPr fontId="10"/>
  </si>
  <si>
    <t>2020.11.1統合</t>
    <rPh sb="9" eb="11">
      <t>トウゴウ</t>
    </rPh>
    <phoneticPr fontId="10"/>
  </si>
  <si>
    <t>合</t>
    <phoneticPr fontId="10"/>
  </si>
  <si>
    <t>2020.11.1津南と統合</t>
    <rPh sb="9" eb="11">
      <t>ツナン</t>
    </rPh>
    <rPh sb="12" eb="14">
      <t>トウゴウ</t>
    </rPh>
    <phoneticPr fontId="10"/>
  </si>
  <si>
    <t>※一部地区で朝日、読売、産経の取扱いがございます</t>
    <rPh sb="1" eb="3">
      <t>イチブ</t>
    </rPh>
    <rPh sb="3" eb="5">
      <t>チク</t>
    </rPh>
    <rPh sb="6" eb="8">
      <t>アサヒ</t>
    </rPh>
    <rPh sb="9" eb="11">
      <t>ヨミウリ</t>
    </rPh>
    <rPh sb="12" eb="14">
      <t>サンケイ</t>
    </rPh>
    <rPh sb="15" eb="17">
      <t>トリアツカ</t>
    </rPh>
    <phoneticPr fontId="10"/>
  </si>
  <si>
    <t>2020.11.1糸魚川東と統合</t>
    <rPh sb="9" eb="12">
      <t>イトイガワ</t>
    </rPh>
    <rPh sb="12" eb="13">
      <t>ヒガシ</t>
    </rPh>
    <rPh sb="14" eb="16">
      <t>トウゴウ</t>
    </rPh>
    <phoneticPr fontId="10"/>
  </si>
  <si>
    <t>2020.11.1とやの・県庁前と統合</t>
    <rPh sb="13" eb="15">
      <t>ケンチョウ</t>
    </rPh>
    <rPh sb="15" eb="16">
      <t>マエ</t>
    </rPh>
    <rPh sb="17" eb="19">
      <t>トウゴウ</t>
    </rPh>
    <phoneticPr fontId="10"/>
  </si>
  <si>
    <t>2020.12.1荒浜と統合</t>
    <rPh sb="9" eb="10">
      <t>アラ</t>
    </rPh>
    <rPh sb="10" eb="11">
      <t>ハマ</t>
    </rPh>
    <rPh sb="12" eb="14">
      <t>トウゴウ</t>
    </rPh>
    <phoneticPr fontId="10"/>
  </si>
  <si>
    <t>産経　2020.12.1両津(ﾖ)と統合</t>
    <rPh sb="0" eb="2">
      <t>サンケイ</t>
    </rPh>
    <rPh sb="12" eb="14">
      <t>リョウツ</t>
    </rPh>
    <rPh sb="18" eb="20">
      <t>トウゴウ</t>
    </rPh>
    <phoneticPr fontId="10"/>
  </si>
  <si>
    <t>新潟県地域系統別新聞折込部数表　2021年3月1日現在</t>
    <rPh sb="20" eb="21">
      <t>ネン</t>
    </rPh>
    <rPh sb="22" eb="23">
      <t>ガツ</t>
    </rPh>
    <rPh sb="24" eb="25">
      <t>ヒ</t>
    </rPh>
    <rPh sb="25" eb="27">
      <t>ゲンザイ</t>
    </rPh>
    <phoneticPr fontId="10"/>
  </si>
  <si>
    <t>2021年3月1日現在</t>
    <rPh sb="4" eb="5">
      <t>ネン</t>
    </rPh>
    <rPh sb="6" eb="7">
      <t>ガツ</t>
    </rPh>
    <rPh sb="8" eb="9">
      <t>ヒ</t>
    </rPh>
    <phoneticPr fontId="10"/>
  </si>
  <si>
    <t>2021.3.1与板と統合</t>
    <rPh sb="8" eb="10">
      <t>ヨイタ</t>
    </rPh>
    <rPh sb="11" eb="13">
      <t>トウゴウ</t>
    </rPh>
    <phoneticPr fontId="10"/>
  </si>
  <si>
    <t>（西長岡1,670　関原1,080）</t>
    <phoneticPr fontId="10"/>
  </si>
  <si>
    <t>（妙高市3,550　上越市2,550）</t>
    <rPh sb="1" eb="3">
      <t>ミョウコウ</t>
    </rPh>
    <rPh sb="3" eb="4">
      <t>シ</t>
    </rPh>
    <rPh sb="10" eb="13">
      <t>ジョウエツシ</t>
    </rPh>
    <phoneticPr fontId="10"/>
  </si>
  <si>
    <t xml:space="preserve">（新保2,380富曽亀490）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</si>
</sst>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8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b/>
      <sz val="13.5"/>
      <color indexed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1"/>
      <color indexed="56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name val="HG創英角ﾎﾟｯﾌﾟ体"/>
      <family val="3"/>
      <charset val="128"/>
    </font>
    <font>
      <sz val="8"/>
      <name val="ＭＳ 明朝"/>
      <family val="1"/>
      <charset val="128"/>
    </font>
    <font>
      <sz val="7"/>
      <color indexed="12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22"/>
      <name val="ＭＳ 明朝"/>
      <family val="1"/>
      <charset val="128"/>
    </font>
    <font>
      <sz val="24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8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0" fillId="0" borderId="0" xfId="0" applyBorder="1"/>
    <xf numFmtId="0" fontId="4" fillId="0" borderId="0" xfId="0" quotePrefix="1" applyFont="1" applyAlignment="1">
      <alignment horizontal="left"/>
    </xf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0" xfId="0" applyFont="1" applyAlignment="1">
      <alignment horizontal="left"/>
    </xf>
    <xf numFmtId="38" fontId="2" fillId="0" borderId="1" xfId="1" applyFont="1" applyBorder="1"/>
    <xf numFmtId="0" fontId="1" fillId="0" borderId="0" xfId="0" applyFont="1" applyBorder="1" applyAlignment="1">
      <alignment horizontal="distributed"/>
    </xf>
    <xf numFmtId="38" fontId="1" fillId="0" borderId="0" xfId="1" applyFont="1" applyBorder="1"/>
    <xf numFmtId="38" fontId="2" fillId="0" borderId="2" xfId="1" applyFont="1" applyBorder="1"/>
    <xf numFmtId="38" fontId="2" fillId="0" borderId="3" xfId="1" applyFont="1" applyBorder="1"/>
    <xf numFmtId="38" fontId="2" fillId="0" borderId="4" xfId="1" applyFont="1" applyBorder="1"/>
    <xf numFmtId="38" fontId="2" fillId="0" borderId="5" xfId="1" applyFont="1" applyBorder="1"/>
    <xf numFmtId="38" fontId="2" fillId="0" borderId="6" xfId="1" applyFont="1" applyBorder="1"/>
    <xf numFmtId="0" fontId="9" fillId="0" borderId="0" xfId="0" applyFont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38" fontId="14" fillId="0" borderId="7" xfId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38" fontId="14" fillId="0" borderId="9" xfId="1" applyFont="1" applyFill="1" applyBorder="1" applyAlignment="1">
      <alignment vertical="center"/>
    </xf>
    <xf numFmtId="0" fontId="14" fillId="0" borderId="10" xfId="0" applyFont="1" applyBorder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distributed" vertical="center"/>
    </xf>
    <xf numFmtId="38" fontId="16" fillId="0" borderId="0" xfId="1" applyFont="1" applyFill="1" applyBorder="1" applyAlignment="1">
      <alignment vertical="center"/>
    </xf>
    <xf numFmtId="0" fontId="16" fillId="0" borderId="0" xfId="0" quotePrefix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right" vertical="center"/>
    </xf>
    <xf numFmtId="0" fontId="16" fillId="0" borderId="0" xfId="0" quotePrefix="1" applyFont="1" applyFill="1" applyAlignment="1">
      <alignment horizontal="left" vertical="center"/>
    </xf>
    <xf numFmtId="0" fontId="15" fillId="0" borderId="9" xfId="0" applyFont="1" applyFill="1" applyBorder="1" applyAlignment="1">
      <alignment horizontal="centerContinuous" vertical="center"/>
    </xf>
    <xf numFmtId="38" fontId="14" fillId="0" borderId="9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38" fontId="14" fillId="0" borderId="0" xfId="0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15" xfId="0" applyFont="1" applyBorder="1"/>
    <xf numFmtId="0" fontId="15" fillId="0" borderId="16" xfId="0" applyFont="1" applyBorder="1" applyAlignment="1">
      <alignment horizontal="distributed"/>
    </xf>
    <xf numFmtId="38" fontId="15" fillId="0" borderId="9" xfId="1" applyFont="1" applyBorder="1"/>
    <xf numFmtId="38" fontId="15" fillId="0" borderId="7" xfId="1" applyFont="1" applyBorder="1"/>
    <xf numFmtId="0" fontId="14" fillId="0" borderId="0" xfId="0" applyFont="1" applyBorder="1"/>
    <xf numFmtId="0" fontId="14" fillId="0" borderId="0" xfId="0" applyFont="1"/>
    <xf numFmtId="0" fontId="15" fillId="0" borderId="17" xfId="0" applyFont="1" applyBorder="1" applyAlignment="1">
      <alignment horizontal="distributed"/>
    </xf>
    <xf numFmtId="38" fontId="15" fillId="0" borderId="18" xfId="1" applyFont="1" applyBorder="1"/>
    <xf numFmtId="38" fontId="15" fillId="0" borderId="19" xfId="1" applyFont="1" applyBorder="1"/>
    <xf numFmtId="0" fontId="14" fillId="0" borderId="16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7" xfId="0" applyFont="1" applyBorder="1" applyAlignment="1">
      <alignment horizontal="distributed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center" vertical="center"/>
    </xf>
    <xf numFmtId="38" fontId="16" fillId="0" borderId="23" xfId="1" applyFont="1" applyFill="1" applyBorder="1" applyAlignment="1">
      <alignment horizontal="right" vertical="center"/>
    </xf>
    <xf numFmtId="38" fontId="16" fillId="0" borderId="24" xfId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2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distributed" vertical="center"/>
    </xf>
    <xf numFmtId="38" fontId="14" fillId="0" borderId="33" xfId="0" applyNumberFormat="1" applyFont="1" applyFill="1" applyBorder="1" applyAlignment="1">
      <alignment vertical="center"/>
    </xf>
    <xf numFmtId="38" fontId="14" fillId="0" borderId="34" xfId="1" applyFont="1" applyFill="1" applyBorder="1" applyAlignment="1">
      <alignment horizontal="right" vertical="center"/>
    </xf>
    <xf numFmtId="0" fontId="16" fillId="0" borderId="23" xfId="0" quotePrefix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distributed" vertical="center"/>
    </xf>
    <xf numFmtId="0" fontId="16" fillId="0" borderId="29" xfId="0" applyFont="1" applyFill="1" applyBorder="1" applyAlignment="1">
      <alignment horizontal="center" vertical="center"/>
    </xf>
    <xf numFmtId="38" fontId="14" fillId="0" borderId="33" xfId="0" applyNumberFormat="1" applyFont="1" applyFill="1" applyBorder="1" applyAlignment="1">
      <alignment horizontal="right" vertical="center"/>
    </xf>
    <xf numFmtId="38" fontId="16" fillId="0" borderId="23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distributed" vertical="center"/>
    </xf>
    <xf numFmtId="0" fontId="16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Continuous" vertical="center"/>
    </xf>
    <xf numFmtId="38" fontId="14" fillId="0" borderId="28" xfId="1" applyFont="1" applyFill="1" applyBorder="1" applyAlignment="1">
      <alignment vertical="center"/>
    </xf>
    <xf numFmtId="38" fontId="14" fillId="0" borderId="39" xfId="1" applyFont="1" applyFill="1" applyBorder="1" applyAlignment="1">
      <alignment horizontal="right" vertical="center"/>
    </xf>
    <xf numFmtId="38" fontId="14" fillId="0" borderId="28" xfId="1" applyFont="1" applyFill="1" applyBorder="1" applyAlignment="1">
      <alignment horizontal="right" vertical="center"/>
    </xf>
    <xf numFmtId="38" fontId="14" fillId="0" borderId="28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distributed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38" fontId="16" fillId="0" borderId="23" xfId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42" xfId="0" applyFont="1" applyFill="1" applyBorder="1" applyAlignment="1">
      <alignment horizontal="distributed" vertical="center"/>
    </xf>
    <xf numFmtId="0" fontId="16" fillId="0" borderId="44" xfId="0" applyFont="1" applyFill="1" applyBorder="1" applyAlignment="1">
      <alignment horizontal="center" vertical="center"/>
    </xf>
    <xf numFmtId="38" fontId="16" fillId="0" borderId="44" xfId="1" applyFont="1" applyFill="1" applyBorder="1" applyAlignment="1">
      <alignment vertical="center"/>
    </xf>
    <xf numFmtId="38" fontId="14" fillId="0" borderId="39" xfId="1" applyFont="1" applyFill="1" applyBorder="1" applyAlignment="1">
      <alignment vertical="center"/>
    </xf>
    <xf numFmtId="0" fontId="16" fillId="0" borderId="22" xfId="0" quotePrefix="1" applyFont="1" applyFill="1" applyBorder="1" applyAlignment="1">
      <alignment horizontal="center" vertical="center"/>
    </xf>
    <xf numFmtId="0" fontId="16" fillId="0" borderId="22" xfId="0" quotePrefix="1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Continuous" vertical="center"/>
    </xf>
    <xf numFmtId="38" fontId="16" fillId="0" borderId="45" xfId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vertical="center"/>
    </xf>
    <xf numFmtId="38" fontId="14" fillId="0" borderId="33" xfId="1" applyFont="1" applyFill="1" applyBorder="1" applyAlignment="1">
      <alignment horizontal="right" vertical="center"/>
    </xf>
    <xf numFmtId="0" fontId="16" fillId="0" borderId="31" xfId="0" quotePrefix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Continuous" vertical="center"/>
    </xf>
    <xf numFmtId="38" fontId="18" fillId="0" borderId="44" xfId="0" applyNumberFormat="1" applyFont="1" applyFill="1" applyBorder="1" applyAlignment="1">
      <alignment horizontal="centerContinuous" vertical="center"/>
    </xf>
    <xf numFmtId="0" fontId="14" fillId="0" borderId="45" xfId="0" applyFont="1" applyFill="1" applyBorder="1" applyAlignment="1">
      <alignment horizontal="centerContinuous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46" xfId="0" applyFont="1" applyFill="1" applyBorder="1" applyAlignment="1">
      <alignment horizontal="centerContinuous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Continuous" vertical="center"/>
    </xf>
    <xf numFmtId="0" fontId="14" fillId="0" borderId="47" xfId="0" applyFont="1" applyFill="1" applyBorder="1" applyAlignment="1">
      <alignment horizontal="centerContinuous" vertical="center"/>
    </xf>
    <xf numFmtId="0" fontId="14" fillId="0" borderId="48" xfId="0" applyFont="1" applyFill="1" applyBorder="1" applyAlignment="1">
      <alignment horizontal="centerContinuous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distributed"/>
    </xf>
    <xf numFmtId="0" fontId="14" fillId="0" borderId="50" xfId="0" applyFont="1" applyBorder="1" applyAlignment="1">
      <alignment horizontal="distributed"/>
    </xf>
    <xf numFmtId="0" fontId="14" fillId="0" borderId="51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38" fontId="14" fillId="0" borderId="53" xfId="0" applyNumberFormat="1" applyFont="1" applyFill="1" applyBorder="1" applyAlignment="1">
      <alignment vertical="center"/>
    </xf>
    <xf numFmtId="38" fontId="14" fillId="0" borderId="54" xfId="1" applyFont="1" applyFill="1" applyBorder="1" applyAlignment="1">
      <alignment horizontal="right" vertical="center"/>
    </xf>
    <xf numFmtId="0" fontId="16" fillId="0" borderId="31" xfId="0" quotePrefix="1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38" fontId="14" fillId="0" borderId="53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distributed"/>
    </xf>
    <xf numFmtId="38" fontId="14" fillId="0" borderId="0" xfId="1" applyFont="1" applyFill="1" applyBorder="1" applyAlignment="1">
      <alignment vertical="center"/>
    </xf>
    <xf numFmtId="0" fontId="14" fillId="0" borderId="57" xfId="0" applyFont="1" applyFill="1" applyBorder="1" applyAlignment="1">
      <alignment horizontal="centerContinuous" vertical="center"/>
    </xf>
    <xf numFmtId="38" fontId="14" fillId="0" borderId="46" xfId="1" applyFont="1" applyFill="1" applyBorder="1" applyAlignment="1">
      <alignment horizontal="right" vertical="center"/>
    </xf>
    <xf numFmtId="38" fontId="14" fillId="0" borderId="53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5" xfId="0" applyFont="1" applyBorder="1"/>
    <xf numFmtId="38" fontId="2" fillId="0" borderId="14" xfId="0" applyNumberFormat="1" applyFont="1" applyFill="1" applyBorder="1"/>
    <xf numFmtId="38" fontId="2" fillId="0" borderId="14" xfId="1" applyFont="1" applyBorder="1"/>
    <xf numFmtId="38" fontId="2" fillId="0" borderId="58" xfId="1" applyFont="1" applyBorder="1"/>
    <xf numFmtId="0" fontId="5" fillId="0" borderId="0" xfId="0" applyFont="1" applyBorder="1"/>
    <xf numFmtId="0" fontId="5" fillId="0" borderId="0" xfId="0" applyFont="1"/>
    <xf numFmtId="38" fontId="2" fillId="0" borderId="0" xfId="1" applyFont="1" applyFill="1" applyBorder="1" applyAlignment="1">
      <alignment horizontal="center" vertical="center"/>
    </xf>
    <xf numFmtId="38" fontId="14" fillId="0" borderId="44" xfId="0" applyNumberFormat="1" applyFont="1" applyFill="1" applyBorder="1" applyAlignment="1">
      <alignment vertical="center"/>
    </xf>
    <xf numFmtId="38" fontId="2" fillId="0" borderId="41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Continuous" vertical="center"/>
    </xf>
    <xf numFmtId="0" fontId="14" fillId="0" borderId="31" xfId="0" applyFont="1" applyFill="1" applyBorder="1" applyAlignment="1">
      <alignment horizontal="centerContinuous" vertical="center"/>
    </xf>
    <xf numFmtId="0" fontId="14" fillId="0" borderId="29" xfId="0" applyFont="1" applyFill="1" applyBorder="1" applyAlignment="1">
      <alignment horizontal="centerContinuous" vertical="center"/>
    </xf>
    <xf numFmtId="38" fontId="14" fillId="0" borderId="29" xfId="0" applyNumberFormat="1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8" fontId="14" fillId="0" borderId="45" xfId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centerContinuous" vertical="center"/>
    </xf>
    <xf numFmtId="38" fontId="14" fillId="0" borderId="23" xfId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Continuous" vertical="center"/>
    </xf>
    <xf numFmtId="38" fontId="14" fillId="0" borderId="24" xfId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5" fillId="0" borderId="0" xfId="0" quotePrefix="1" applyFont="1" applyAlignment="1">
      <alignment horizontal="left"/>
    </xf>
    <xf numFmtId="0" fontId="26" fillId="0" borderId="0" xfId="0" quotePrefix="1" applyFont="1" applyAlignment="1">
      <alignment horizontal="left"/>
    </xf>
    <xf numFmtId="0" fontId="26" fillId="0" borderId="0" xfId="0" applyFont="1" applyAlignment="1">
      <alignment horizontal="left"/>
    </xf>
    <xf numFmtId="38" fontId="24" fillId="0" borderId="9" xfId="0" applyNumberFormat="1" applyFont="1" applyFill="1" applyBorder="1" applyAlignment="1">
      <alignment vertical="center"/>
    </xf>
    <xf numFmtId="2" fontId="0" fillId="0" borderId="0" xfId="0" applyNumberFormat="1" applyBorder="1"/>
    <xf numFmtId="0" fontId="0" fillId="0" borderId="0" xfId="0" applyBorder="1" applyAlignment="1">
      <alignment horizontal="centerContinuous"/>
    </xf>
    <xf numFmtId="0" fontId="16" fillId="0" borderId="25" xfId="0" applyFont="1" applyFill="1" applyBorder="1" applyAlignment="1">
      <alignment horizontal="left" vertical="center"/>
    </xf>
    <xf numFmtId="38" fontId="2" fillId="0" borderId="41" xfId="1" applyFont="1" applyFill="1" applyBorder="1" applyAlignment="1">
      <alignment vertical="center"/>
    </xf>
    <xf numFmtId="0" fontId="23" fillId="0" borderId="50" xfId="0" applyFont="1" applyBorder="1" applyAlignment="1">
      <alignment horizontal="distributed"/>
    </xf>
    <xf numFmtId="0" fontId="14" fillId="0" borderId="60" xfId="0" applyFont="1" applyBorder="1" applyAlignment="1">
      <alignment horizontal="distributed"/>
    </xf>
    <xf numFmtId="38" fontId="14" fillId="0" borderId="34" xfId="0" applyNumberFormat="1" applyFont="1" applyFill="1" applyBorder="1" applyAlignment="1">
      <alignment vertical="center"/>
    </xf>
    <xf numFmtId="38" fontId="14" fillId="0" borderId="39" xfId="0" applyNumberFormat="1" applyFont="1" applyFill="1" applyBorder="1" applyAlignment="1">
      <alignment vertical="center"/>
    </xf>
    <xf numFmtId="38" fontId="16" fillId="0" borderId="52" xfId="1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Continuous" vertical="center"/>
    </xf>
    <xf numFmtId="38" fontId="14" fillId="0" borderId="0" xfId="0" applyNumberFormat="1" applyFont="1" applyFill="1" applyBorder="1" applyAlignment="1">
      <alignment horizontal="right" vertical="center"/>
    </xf>
    <xf numFmtId="38" fontId="16" fillId="0" borderId="0" xfId="0" applyNumberFormat="1" applyFont="1" applyFill="1" applyBorder="1" applyAlignment="1">
      <alignment horizontal="right" vertical="center"/>
    </xf>
    <xf numFmtId="0" fontId="2" fillId="0" borderId="40" xfId="0" quotePrefix="1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/>
    </xf>
    <xf numFmtId="38" fontId="16" fillId="0" borderId="0" xfId="0" applyNumberFormat="1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centerContinuous" vertical="center"/>
    </xf>
    <xf numFmtId="38" fontId="2" fillId="0" borderId="26" xfId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5" fillId="0" borderId="0" xfId="0" quotePrefix="1" applyFont="1" applyFill="1" applyBorder="1" applyAlignment="1">
      <alignment horizontal="centerContinuous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vertical="center"/>
    </xf>
    <xf numFmtId="38" fontId="2" fillId="0" borderId="36" xfId="1" applyFont="1" applyFill="1" applyBorder="1" applyAlignment="1">
      <alignment vertical="center"/>
    </xf>
    <xf numFmtId="38" fontId="2" fillId="0" borderId="32" xfId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8" fontId="2" fillId="0" borderId="55" xfId="1" applyFont="1" applyFill="1" applyBorder="1" applyAlignment="1">
      <alignment horizontal="right" vertical="center"/>
    </xf>
    <xf numFmtId="0" fontId="28" fillId="0" borderId="50" xfId="0" applyFont="1" applyBorder="1" applyAlignment="1">
      <alignment horizontal="distributed"/>
    </xf>
    <xf numFmtId="0" fontId="14" fillId="0" borderId="64" xfId="0" applyFont="1" applyFill="1" applyBorder="1" applyAlignment="1">
      <alignment horizontal="centerContinuous" vertical="center"/>
    </xf>
    <xf numFmtId="38" fontId="2" fillId="0" borderId="30" xfId="1" applyFont="1" applyFill="1" applyBorder="1" applyAlignment="1">
      <alignment vertical="center"/>
    </xf>
    <xf numFmtId="38" fontId="14" fillId="0" borderId="54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38" fontId="2" fillId="0" borderId="55" xfId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23" fillId="0" borderId="51" xfId="0" applyFont="1" applyBorder="1" applyAlignment="1">
      <alignment horizontal="center"/>
    </xf>
    <xf numFmtId="0" fontId="15" fillId="0" borderId="65" xfId="0" applyFont="1" applyBorder="1" applyAlignment="1">
      <alignment horizontal="distributed"/>
    </xf>
    <xf numFmtId="38" fontId="2" fillId="0" borderId="39" xfId="0" applyNumberFormat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14" fillId="0" borderId="54" xfId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14" fillId="0" borderId="30" xfId="0" applyNumberFormat="1" applyFont="1" applyFill="1" applyBorder="1" applyAlignment="1">
      <alignment vertical="center"/>
    </xf>
    <xf numFmtId="38" fontId="2" fillId="0" borderId="66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2" fillId="0" borderId="56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38" fontId="14" fillId="0" borderId="26" xfId="1" applyFont="1" applyFill="1" applyBorder="1" applyAlignment="1">
      <alignment horizontal="right" vertical="center"/>
    </xf>
    <xf numFmtId="38" fontId="14" fillId="0" borderId="27" xfId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38" fontId="14" fillId="0" borderId="29" xfId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shrinkToFit="1"/>
    </xf>
    <xf numFmtId="0" fontId="16" fillId="2" borderId="22" xfId="0" applyFont="1" applyFill="1" applyBorder="1" applyAlignment="1">
      <alignment horizontal="distributed" vertical="center"/>
    </xf>
    <xf numFmtId="0" fontId="16" fillId="2" borderId="23" xfId="0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distributed" vertical="center"/>
    </xf>
    <xf numFmtId="38" fontId="2" fillId="2" borderId="26" xfId="1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distributed" vertical="center"/>
    </xf>
    <xf numFmtId="0" fontId="16" fillId="3" borderId="23" xfId="0" applyFont="1" applyFill="1" applyBorder="1" applyAlignment="1">
      <alignment horizontal="center" vertical="center"/>
    </xf>
    <xf numFmtId="38" fontId="2" fillId="3" borderId="23" xfId="1" applyFont="1" applyFill="1" applyBorder="1" applyAlignment="1">
      <alignment vertical="center"/>
    </xf>
    <xf numFmtId="0" fontId="8" fillId="3" borderId="6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38" fontId="2" fillId="3" borderId="26" xfId="1" applyFont="1" applyFill="1" applyBorder="1" applyAlignment="1">
      <alignment horizontal="right" vertical="center"/>
    </xf>
    <xf numFmtId="0" fontId="11" fillId="3" borderId="68" xfId="0" applyFont="1" applyFill="1" applyBorder="1" applyAlignment="1">
      <alignment horizontal="distributed" vertical="center"/>
    </xf>
    <xf numFmtId="38" fontId="2" fillId="3" borderId="23" xfId="1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distributed" vertical="center"/>
    </xf>
    <xf numFmtId="0" fontId="4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distributed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distributed" vertical="center"/>
    </xf>
    <xf numFmtId="0" fontId="11" fillId="3" borderId="41" xfId="0" applyFont="1" applyFill="1" applyBorder="1" applyAlignment="1">
      <alignment horizontal="center" vertical="center"/>
    </xf>
    <xf numFmtId="38" fontId="2" fillId="3" borderId="41" xfId="1" applyFont="1" applyFill="1" applyBorder="1" applyAlignment="1">
      <alignment vertical="center"/>
    </xf>
    <xf numFmtId="0" fontId="11" fillId="3" borderId="40" xfId="0" applyFont="1" applyFill="1" applyBorder="1" applyAlignment="1">
      <alignment horizontal="distributed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distributed" vertical="center"/>
    </xf>
    <xf numFmtId="0" fontId="0" fillId="3" borderId="22" xfId="0" applyFill="1" applyBorder="1" applyAlignment="1">
      <alignment horizontal="distributed" vertical="center"/>
    </xf>
    <xf numFmtId="0" fontId="11" fillId="3" borderId="22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center" vertical="center"/>
    </xf>
    <xf numFmtId="38" fontId="2" fillId="3" borderId="41" xfId="1" applyFont="1" applyFill="1" applyBorder="1" applyAlignment="1">
      <alignment horizontal="right" vertical="center"/>
    </xf>
    <xf numFmtId="0" fontId="27" fillId="3" borderId="4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38" fontId="2" fillId="3" borderId="41" xfId="1" applyFont="1" applyFill="1" applyBorder="1" applyAlignment="1">
      <alignment horizontal="right" vertical="center"/>
    </xf>
    <xf numFmtId="38" fontId="2" fillId="3" borderId="26" xfId="1" applyFont="1" applyFill="1" applyBorder="1" applyAlignment="1">
      <alignment horizontal="right" vertical="center"/>
    </xf>
    <xf numFmtId="0" fontId="4" fillId="3" borderId="67" xfId="0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left" vertical="center"/>
    </xf>
    <xf numFmtId="0" fontId="4" fillId="3" borderId="70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center" vertical="center"/>
    </xf>
    <xf numFmtId="38" fontId="2" fillId="3" borderId="41" xfId="1" applyFont="1" applyFill="1" applyBorder="1" applyAlignment="1">
      <alignment horizontal="right" vertical="top"/>
    </xf>
    <xf numFmtId="0" fontId="27" fillId="0" borderId="41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distributed" vertical="center"/>
    </xf>
    <xf numFmtId="0" fontId="0" fillId="3" borderId="41" xfId="0" applyFill="1" applyBorder="1" applyAlignment="1">
      <alignment horizontal="center" vertical="center"/>
    </xf>
    <xf numFmtId="0" fontId="4" fillId="3" borderId="67" xfId="0" applyFont="1" applyFill="1" applyBorder="1" applyAlignment="1">
      <alignment vertical="center"/>
    </xf>
    <xf numFmtId="0" fontId="4" fillId="3" borderId="70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6" fillId="3" borderId="22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16" fillId="3" borderId="25" xfId="0" applyFont="1" applyFill="1" applyBorder="1" applyAlignment="1">
      <alignment horizontal="distributed" vertical="center"/>
    </xf>
    <xf numFmtId="0" fontId="16" fillId="3" borderId="31" xfId="0" applyFont="1" applyFill="1" applyBorder="1" applyAlignment="1">
      <alignment horizontal="distributed" vertical="center"/>
    </xf>
    <xf numFmtId="38" fontId="0" fillId="0" borderId="23" xfId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8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38" fontId="14" fillId="0" borderId="11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/>
    </xf>
    <xf numFmtId="38" fontId="14" fillId="0" borderId="72" xfId="1" applyFont="1" applyFill="1" applyBorder="1" applyAlignment="1">
      <alignment vertical="center"/>
    </xf>
    <xf numFmtId="38" fontId="16" fillId="0" borderId="39" xfId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vertical="center"/>
    </xf>
    <xf numFmtId="38" fontId="16" fillId="0" borderId="11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5" fillId="0" borderId="7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38" fontId="14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distributed" vertical="center"/>
    </xf>
    <xf numFmtId="38" fontId="2" fillId="3" borderId="0" xfId="1" applyFont="1" applyFill="1" applyBorder="1" applyAlignment="1">
      <alignment vertical="center"/>
    </xf>
    <xf numFmtId="0" fontId="16" fillId="0" borderId="78" xfId="0" applyFont="1" applyFill="1" applyBorder="1" applyAlignment="1">
      <alignment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8" fontId="14" fillId="0" borderId="55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38" fontId="14" fillId="0" borderId="41" xfId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distributed" vertical="center"/>
    </xf>
    <xf numFmtId="0" fontId="16" fillId="3" borderId="40" xfId="0" applyFont="1" applyFill="1" applyBorder="1" applyAlignment="1">
      <alignment horizontal="distributed" vertical="center"/>
    </xf>
    <xf numFmtId="0" fontId="16" fillId="3" borderId="4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/>
    </xf>
    <xf numFmtId="38" fontId="2" fillId="3" borderId="26" xfId="1" applyFont="1" applyFill="1" applyBorder="1" applyAlignment="1">
      <alignment vertical="center"/>
    </xf>
    <xf numFmtId="0" fontId="37" fillId="3" borderId="79" xfId="0" applyFont="1" applyFill="1" applyBorder="1" applyAlignment="1">
      <alignment horizontal="left" vertical="center"/>
    </xf>
    <xf numFmtId="0" fontId="27" fillId="3" borderId="4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0" fillId="0" borderId="47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0" fillId="3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6" fillId="0" borderId="40" xfId="0" quotePrefix="1" applyFont="1" applyFill="1" applyBorder="1" applyAlignment="1">
      <alignment horizontal="distributed" vertical="center"/>
    </xf>
    <xf numFmtId="0" fontId="16" fillId="0" borderId="80" xfId="0" applyFont="1" applyFill="1" applyBorder="1" applyAlignment="1">
      <alignment horizontal="distributed" vertical="center"/>
    </xf>
    <xf numFmtId="2" fontId="5" fillId="0" borderId="14" xfId="0" applyNumberFormat="1" applyFont="1" applyFill="1" applyBorder="1" applyAlignment="1">
      <alignment horizontal="right" shrinkToFit="1"/>
    </xf>
    <xf numFmtId="2" fontId="5" fillId="0" borderId="81" xfId="0" applyNumberFormat="1" applyFont="1" applyFill="1" applyBorder="1" applyAlignment="1">
      <alignment horizontal="right" shrinkToFit="1"/>
    </xf>
    <xf numFmtId="2" fontId="5" fillId="0" borderId="49" xfId="0" applyNumberFormat="1" applyFont="1" applyFill="1" applyBorder="1" applyAlignment="1">
      <alignment horizontal="right" shrinkToFit="1"/>
    </xf>
    <xf numFmtId="2" fontId="5" fillId="0" borderId="58" xfId="0" applyNumberFormat="1" applyFont="1" applyFill="1" applyBorder="1" applyAlignment="1">
      <alignment horizontal="right" shrinkToFit="1"/>
    </xf>
    <xf numFmtId="2" fontId="5" fillId="0" borderId="1" xfId="0" applyNumberFormat="1" applyFont="1" applyFill="1" applyBorder="1" applyAlignment="1">
      <alignment horizontal="right" shrinkToFit="1"/>
    </xf>
    <xf numFmtId="2" fontId="5" fillId="0" borderId="82" xfId="0" applyNumberFormat="1" applyFont="1" applyFill="1" applyBorder="1" applyAlignment="1">
      <alignment horizontal="right" shrinkToFit="1"/>
    </xf>
    <xf numFmtId="2" fontId="5" fillId="0" borderId="50" xfId="0" applyNumberFormat="1" applyFont="1" applyFill="1" applyBorder="1" applyAlignment="1">
      <alignment horizontal="right" shrinkToFit="1"/>
    </xf>
    <xf numFmtId="2" fontId="5" fillId="0" borderId="5" xfId="0" applyNumberFormat="1" applyFont="1" applyFill="1" applyBorder="1" applyAlignment="1">
      <alignment horizontal="right" shrinkToFit="1"/>
    </xf>
    <xf numFmtId="2" fontId="5" fillId="0" borderId="2" xfId="0" applyNumberFormat="1" applyFont="1" applyFill="1" applyBorder="1" applyAlignment="1">
      <alignment horizontal="right" shrinkToFit="1"/>
    </xf>
    <xf numFmtId="2" fontId="5" fillId="0" borderId="83" xfId="0" applyNumberFormat="1" applyFont="1" applyFill="1" applyBorder="1" applyAlignment="1">
      <alignment horizontal="right" shrinkToFit="1"/>
    </xf>
    <xf numFmtId="2" fontId="5" fillId="0" borderId="84" xfId="0" applyNumberFormat="1" applyFont="1" applyFill="1" applyBorder="1" applyAlignment="1">
      <alignment horizontal="right" shrinkToFit="1"/>
    </xf>
    <xf numFmtId="2" fontId="5" fillId="0" borderId="85" xfId="0" applyNumberFormat="1" applyFont="1" applyFill="1" applyBorder="1" applyAlignment="1">
      <alignment horizontal="right" shrinkToFit="1"/>
    </xf>
    <xf numFmtId="2" fontId="5" fillId="0" borderId="86" xfId="0" applyNumberFormat="1" applyFont="1" applyFill="1" applyBorder="1" applyAlignment="1">
      <alignment horizontal="right" shrinkToFit="1"/>
    </xf>
    <xf numFmtId="2" fontId="5" fillId="0" borderId="87" xfId="0" applyNumberFormat="1" applyFont="1" applyFill="1" applyBorder="1" applyAlignment="1">
      <alignment horizontal="right" shrinkToFit="1"/>
    </xf>
    <xf numFmtId="2" fontId="5" fillId="0" borderId="51" xfId="0" applyNumberFormat="1" applyFont="1" applyFill="1" applyBorder="1" applyAlignment="1">
      <alignment horizontal="right" shrinkToFit="1"/>
    </xf>
    <xf numFmtId="2" fontId="5" fillId="0" borderId="4" xfId="0" applyNumberFormat="1" applyFont="1" applyFill="1" applyBorder="1" applyAlignment="1">
      <alignment horizontal="right" shrinkToFit="1"/>
    </xf>
    <xf numFmtId="0" fontId="3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33" fillId="0" borderId="0" xfId="0" applyFont="1" applyAlignment="1">
      <alignment horizontal="center" vertical="center"/>
    </xf>
    <xf numFmtId="2" fontId="5" fillId="0" borderId="88" xfId="0" applyNumberFormat="1" applyFont="1" applyFill="1" applyBorder="1" applyAlignment="1">
      <alignment horizontal="right" shrinkToFit="1"/>
    </xf>
    <xf numFmtId="2" fontId="5" fillId="0" borderId="89" xfId="0" applyNumberFormat="1" applyFont="1" applyFill="1" applyBorder="1" applyAlignment="1">
      <alignment horizontal="right" shrinkToFit="1"/>
    </xf>
    <xf numFmtId="2" fontId="5" fillId="0" borderId="90" xfId="0" applyNumberFormat="1" applyFont="1" applyFill="1" applyBorder="1" applyAlignment="1">
      <alignment horizontal="right" shrinkToFit="1"/>
    </xf>
    <xf numFmtId="2" fontId="5" fillId="0" borderId="91" xfId="0" applyNumberFormat="1" applyFont="1" applyFill="1" applyBorder="1" applyAlignment="1">
      <alignment horizontal="right" shrinkToFit="1"/>
    </xf>
    <xf numFmtId="2" fontId="5" fillId="0" borderId="92" xfId="0" applyNumberFormat="1" applyFont="1" applyFill="1" applyBorder="1" applyAlignment="1">
      <alignment horizontal="right" shrinkToFit="1"/>
    </xf>
    <xf numFmtId="2" fontId="5" fillId="0" borderId="93" xfId="0" applyNumberFormat="1" applyFont="1" applyFill="1" applyBorder="1" applyAlignment="1">
      <alignment horizontal="right" shrinkToFit="1"/>
    </xf>
    <xf numFmtId="2" fontId="5" fillId="0" borderId="13" xfId="0" applyNumberFormat="1" applyFont="1" applyFill="1" applyBorder="1" applyAlignment="1">
      <alignment horizontal="right" shrinkToFit="1"/>
    </xf>
    <xf numFmtId="2" fontId="5" fillId="0" borderId="60" xfId="0" applyNumberFormat="1" applyFont="1" applyFill="1" applyBorder="1" applyAlignment="1">
      <alignment horizontal="right" shrinkToFit="1"/>
    </xf>
    <xf numFmtId="2" fontId="5" fillId="0" borderId="94" xfId="0" applyNumberFormat="1" applyFont="1" applyFill="1" applyBorder="1" applyAlignment="1">
      <alignment horizontal="right" shrinkToFit="1"/>
    </xf>
    <xf numFmtId="2" fontId="5" fillId="0" borderId="95" xfId="0" applyNumberFormat="1" applyFont="1" applyFill="1" applyBorder="1" applyAlignment="1">
      <alignment horizontal="right" shrinkToFit="1"/>
    </xf>
    <xf numFmtId="2" fontId="5" fillId="0" borderId="96" xfId="0" applyNumberFormat="1" applyFont="1" applyFill="1" applyBorder="1" applyAlignment="1">
      <alignment horizontal="right" shrinkToFit="1"/>
    </xf>
    <xf numFmtId="2" fontId="5" fillId="0" borderId="97" xfId="0" applyNumberFormat="1" applyFont="1" applyFill="1" applyBorder="1" applyAlignment="1">
      <alignment horizontal="right" shrinkToFit="1"/>
    </xf>
    <xf numFmtId="0" fontId="4" fillId="0" borderId="58" xfId="0" applyFont="1" applyBorder="1" applyAlignment="1">
      <alignment horizontal="distributed" vertical="center"/>
    </xf>
    <xf numFmtId="0" fontId="27" fillId="0" borderId="5" xfId="0" applyFont="1" applyBorder="1" applyAlignment="1">
      <alignment horizontal="distributed"/>
    </xf>
    <xf numFmtId="0" fontId="27" fillId="0" borderId="5" xfId="0" applyFont="1" applyBorder="1" applyAlignment="1">
      <alignment horizontal="distributed" wrapText="1"/>
    </xf>
    <xf numFmtId="0" fontId="8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7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7" fillId="0" borderId="91" xfId="0" applyFont="1" applyBorder="1" applyAlignment="1">
      <alignment horizontal="distributed" wrapText="1"/>
    </xf>
    <xf numFmtId="0" fontId="8" fillId="0" borderId="58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wrapText="1"/>
    </xf>
    <xf numFmtId="0" fontId="27" fillId="0" borderId="91" xfId="0" applyFont="1" applyBorder="1" applyAlignment="1">
      <alignment horizontal="distributed"/>
    </xf>
    <xf numFmtId="0" fontId="4" fillId="0" borderId="58" xfId="0" applyFont="1" applyBorder="1" applyAlignment="1">
      <alignment horizontal="distributed" vertical="center" shrinkToFit="1"/>
    </xf>
    <xf numFmtId="0" fontId="27" fillId="0" borderId="4" xfId="0" applyFont="1" applyBorder="1" applyAlignment="1">
      <alignment horizontal="distributed" shrinkToFit="1"/>
    </xf>
    <xf numFmtId="0" fontId="8" fillId="0" borderId="5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top"/>
    </xf>
    <xf numFmtId="0" fontId="14" fillId="0" borderId="90" xfId="0" applyFont="1" applyBorder="1" applyAlignment="1">
      <alignment horizontal="distributed"/>
    </xf>
    <xf numFmtId="38" fontId="2" fillId="0" borderId="88" xfId="1" applyFont="1" applyBorder="1"/>
    <xf numFmtId="38" fontId="2" fillId="0" borderId="91" xfId="1" applyFont="1" applyBorder="1"/>
    <xf numFmtId="0" fontId="21" fillId="0" borderId="60" xfId="0" applyFont="1" applyBorder="1" applyAlignment="1">
      <alignment horizontal="distributed"/>
    </xf>
    <xf numFmtId="0" fontId="23" fillId="0" borderId="60" xfId="0" applyFont="1" applyBorder="1" applyAlignment="1">
      <alignment horizontal="distributed"/>
    </xf>
    <xf numFmtId="0" fontId="28" fillId="0" borderId="60" xfId="0" applyFont="1" applyBorder="1" applyAlignment="1">
      <alignment horizontal="distributed"/>
    </xf>
    <xf numFmtId="0" fontId="21" fillId="0" borderId="98" xfId="0" applyFont="1" applyBorder="1" applyAlignment="1">
      <alignment horizontal="distributed"/>
    </xf>
    <xf numFmtId="38" fontId="2" fillId="0" borderId="99" xfId="1" applyFont="1" applyBorder="1"/>
    <xf numFmtId="0" fontId="14" fillId="0" borderId="100" xfId="0" applyFont="1" applyBorder="1" applyAlignment="1">
      <alignment horizontal="distributed"/>
    </xf>
    <xf numFmtId="38" fontId="2" fillId="0" borderId="101" xfId="1" applyFont="1" applyBorder="1"/>
    <xf numFmtId="38" fontId="2" fillId="0" borderId="102" xfId="1" applyFont="1" applyBorder="1"/>
    <xf numFmtId="0" fontId="4" fillId="0" borderId="102" xfId="0" applyFont="1" applyBorder="1" applyAlignment="1">
      <alignment horizontal="distributed" vertical="center"/>
    </xf>
    <xf numFmtId="2" fontId="5" fillId="0" borderId="100" xfId="0" applyNumberFormat="1" applyFont="1" applyFill="1" applyBorder="1" applyAlignment="1">
      <alignment horizontal="right" shrinkToFit="1"/>
    </xf>
    <xf numFmtId="2" fontId="5" fillId="0" borderId="101" xfId="0" applyNumberFormat="1" applyFont="1" applyFill="1" applyBorder="1" applyAlignment="1">
      <alignment horizontal="right" shrinkToFit="1"/>
    </xf>
    <xf numFmtId="2" fontId="5" fillId="0" borderId="103" xfId="0" applyNumberFormat="1" applyFont="1" applyFill="1" applyBorder="1" applyAlignment="1">
      <alignment horizontal="right" shrinkToFit="1"/>
    </xf>
    <xf numFmtId="2" fontId="5" fillId="0" borderId="104" xfId="0" applyNumberFormat="1" applyFont="1" applyFill="1" applyBorder="1" applyAlignment="1">
      <alignment horizontal="right" shrinkToFit="1"/>
    </xf>
    <xf numFmtId="2" fontId="5" fillId="0" borderId="102" xfId="0" applyNumberFormat="1" applyFont="1" applyFill="1" applyBorder="1" applyAlignment="1">
      <alignment horizontal="right" shrinkToFit="1"/>
    </xf>
    <xf numFmtId="0" fontId="4" fillId="4" borderId="8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57" xfId="0" applyFont="1" applyFill="1" applyBorder="1" applyAlignment="1">
      <alignment vertical="center" shrinkToFit="1"/>
    </xf>
    <xf numFmtId="0" fontId="4" fillId="4" borderId="16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7" fillId="0" borderId="87" xfId="0" applyFont="1" applyBorder="1" applyAlignment="1">
      <alignment horizontal="distributed" wrapText="1" shrinkToFit="1"/>
    </xf>
    <xf numFmtId="0" fontId="22" fillId="0" borderId="0" xfId="0" applyFont="1" applyFill="1" applyBorder="1" applyAlignment="1">
      <alignment horizontal="centerContinuous" vertical="center"/>
    </xf>
    <xf numFmtId="0" fontId="16" fillId="0" borderId="67" xfId="0" applyFont="1" applyFill="1" applyBorder="1" applyAlignment="1">
      <alignment horizontal="left" vertical="center"/>
    </xf>
    <xf numFmtId="0" fontId="16" fillId="0" borderId="70" xfId="0" applyFont="1" applyFill="1" applyBorder="1" applyAlignment="1">
      <alignment horizontal="left" vertical="center"/>
    </xf>
    <xf numFmtId="0" fontId="27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8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distributed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distributed" vertical="center"/>
    </xf>
    <xf numFmtId="38" fontId="2" fillId="2" borderId="41" xfId="1" applyFont="1" applyFill="1" applyBorder="1" applyAlignment="1">
      <alignment horizontal="right" vertical="center"/>
    </xf>
    <xf numFmtId="38" fontId="2" fillId="0" borderId="53" xfId="0" applyNumberFormat="1" applyFont="1" applyFill="1" applyBorder="1" applyAlignment="1">
      <alignment horizontal="right" vertical="center"/>
    </xf>
    <xf numFmtId="38" fontId="2" fillId="0" borderId="54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left" vertical="center"/>
    </xf>
    <xf numFmtId="38" fontId="2" fillId="4" borderId="23" xfId="1" applyFont="1" applyFill="1" applyBorder="1" applyAlignment="1">
      <alignment vertical="center"/>
    </xf>
    <xf numFmtId="38" fontId="2" fillId="4" borderId="24" xfId="1" applyFont="1" applyFill="1" applyBorder="1" applyAlignment="1">
      <alignment vertical="center"/>
    </xf>
    <xf numFmtId="0" fontId="8" fillId="4" borderId="122" xfId="0" applyFont="1" applyFill="1" applyBorder="1" applyAlignment="1">
      <alignment vertical="center"/>
    </xf>
    <xf numFmtId="0" fontId="37" fillId="4" borderId="79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38" fontId="2" fillId="0" borderId="53" xfId="0" applyNumberFormat="1" applyFont="1" applyFill="1" applyBorder="1" applyAlignment="1">
      <alignment vertical="center"/>
    </xf>
    <xf numFmtId="38" fontId="2" fillId="0" borderId="54" xfId="1" applyFont="1" applyFill="1" applyBorder="1" applyAlignment="1">
      <alignment vertical="center"/>
    </xf>
    <xf numFmtId="38" fontId="16" fillId="0" borderId="54" xfId="0" applyNumberFormat="1" applyFont="1" applyFill="1" applyBorder="1" applyAlignment="1">
      <alignment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38" fontId="14" fillId="0" borderId="32" xfId="1" applyFont="1" applyFill="1" applyBorder="1" applyAlignment="1">
      <alignment horizontal="right" vertical="center"/>
    </xf>
    <xf numFmtId="38" fontId="14" fillId="0" borderId="37" xfId="1" applyFont="1" applyFill="1" applyBorder="1" applyAlignment="1">
      <alignment horizontal="right" vertical="center"/>
    </xf>
    <xf numFmtId="0" fontId="14" fillId="0" borderId="12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54" xfId="0" applyNumberFormat="1" applyFont="1" applyFill="1" applyBorder="1" applyAlignment="1">
      <alignment horizontal="right" vertical="center"/>
    </xf>
    <xf numFmtId="38" fontId="2" fillId="0" borderId="32" xfId="1" applyFont="1" applyFill="1" applyBorder="1" applyAlignment="1">
      <alignment vertical="center"/>
    </xf>
    <xf numFmtId="38" fontId="14" fillId="0" borderId="41" xfId="0" applyNumberFormat="1" applyFont="1" applyFill="1" applyBorder="1" applyAlignment="1">
      <alignment vertical="center"/>
    </xf>
    <xf numFmtId="38" fontId="20" fillId="0" borderId="41" xfId="1" applyFont="1" applyFill="1" applyBorder="1" applyAlignment="1">
      <alignment vertical="center"/>
    </xf>
    <xf numFmtId="38" fontId="20" fillId="0" borderId="53" xfId="1" applyFont="1" applyFill="1" applyBorder="1" applyAlignment="1">
      <alignment vertical="center"/>
    </xf>
    <xf numFmtId="38" fontId="20" fillId="0" borderId="54" xfId="1" applyFont="1" applyFill="1" applyBorder="1" applyAlignment="1">
      <alignment vertical="center"/>
    </xf>
    <xf numFmtId="0" fontId="11" fillId="3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center" vertical="center"/>
    </xf>
    <xf numFmtId="0" fontId="14" fillId="0" borderId="123" xfId="0" applyFont="1" applyFill="1" applyBorder="1" applyAlignment="1">
      <alignment horizontal="centerContinuous" vertical="center"/>
    </xf>
    <xf numFmtId="0" fontId="14" fillId="0" borderId="53" xfId="0" applyFont="1" applyFill="1" applyBorder="1" applyAlignment="1">
      <alignment horizontal="centerContinuous" vertical="center"/>
    </xf>
    <xf numFmtId="0" fontId="0" fillId="3" borderId="40" xfId="0" applyFont="1" applyFill="1" applyBorder="1" applyAlignment="1">
      <alignment horizontal="distributed" vertical="center"/>
    </xf>
    <xf numFmtId="0" fontId="6" fillId="3" borderId="40" xfId="0" applyFont="1" applyFill="1" applyBorder="1" applyAlignment="1">
      <alignment horizontal="distributed" vertical="center"/>
    </xf>
    <xf numFmtId="38" fontId="2" fillId="0" borderId="52" xfId="1" applyFont="1" applyFill="1" applyBorder="1" applyAlignment="1">
      <alignment vertical="center"/>
    </xf>
    <xf numFmtId="0" fontId="0" fillId="2" borderId="22" xfId="0" applyFont="1" applyFill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37" fillId="4" borderId="121" xfId="0" applyFont="1" applyFill="1" applyBorder="1" applyAlignment="1">
      <alignment vertical="center"/>
    </xf>
    <xf numFmtId="0" fontId="37" fillId="4" borderId="124" xfId="0" applyFont="1" applyFill="1" applyBorder="1" applyAlignment="1">
      <alignment vertical="center"/>
    </xf>
    <xf numFmtId="0" fontId="37" fillId="4" borderId="125" xfId="0" applyFont="1" applyFill="1" applyBorder="1" applyAlignment="1">
      <alignment vertical="center"/>
    </xf>
    <xf numFmtId="0" fontId="37" fillId="4" borderId="126" xfId="0" applyFont="1" applyFill="1" applyBorder="1" applyAlignment="1">
      <alignment vertical="center"/>
    </xf>
    <xf numFmtId="0" fontId="31" fillId="0" borderId="67" xfId="0" applyFont="1" applyFill="1" applyBorder="1" applyAlignment="1">
      <alignment vertical="center"/>
    </xf>
    <xf numFmtId="0" fontId="31" fillId="0" borderId="6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7" fillId="4" borderId="122" xfId="0" applyFont="1" applyFill="1" applyBorder="1" applyAlignment="1">
      <alignment vertical="center"/>
    </xf>
    <xf numFmtId="0" fontId="37" fillId="0" borderId="118" xfId="0" applyFont="1" applyFill="1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5" fillId="0" borderId="48" xfId="0" applyFont="1" applyFill="1" applyBorder="1" applyAlignment="1">
      <alignment vertical="center" textRotation="255" shrinkToFit="1"/>
    </xf>
    <xf numFmtId="0" fontId="5" fillId="0" borderId="20" xfId="0" applyFont="1" applyFill="1" applyBorder="1" applyAlignment="1">
      <alignment vertical="center" textRotation="255" shrinkToFit="1"/>
    </xf>
    <xf numFmtId="0" fontId="5" fillId="0" borderId="76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 shrinkToFit="1"/>
    </xf>
    <xf numFmtId="0" fontId="0" fillId="0" borderId="73" xfId="0" applyBorder="1" applyAlignment="1">
      <alignment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vertical="center" textRotation="255" shrinkToFit="1"/>
    </xf>
    <xf numFmtId="0" fontId="5" fillId="0" borderId="96" xfId="0" applyFont="1" applyFill="1" applyBorder="1" applyAlignment="1">
      <alignment vertical="center" textRotation="255" shrinkToFit="1"/>
    </xf>
    <xf numFmtId="0" fontId="5" fillId="0" borderId="106" xfId="0" applyFont="1" applyFill="1" applyBorder="1" applyAlignment="1">
      <alignment vertical="center" textRotation="255" shrinkToFit="1"/>
    </xf>
    <xf numFmtId="0" fontId="36" fillId="0" borderId="10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108" xfId="0" applyFont="1" applyBorder="1"/>
    <xf numFmtId="0" fontId="2" fillId="0" borderId="7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38" fontId="9" fillId="0" borderId="60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97" xfId="1" applyFont="1" applyFill="1" applyBorder="1" applyAlignment="1">
      <alignment horizontal="center" vertical="center"/>
    </xf>
    <xf numFmtId="38" fontId="9" fillId="0" borderId="84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horizontal="center" vertical="center"/>
    </xf>
    <xf numFmtId="38" fontId="9" fillId="0" borderId="87" xfId="1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4" fillId="0" borderId="86" xfId="0" applyFont="1" applyBorder="1"/>
    <xf numFmtId="0" fontId="14" fillId="0" borderId="111" xfId="0" applyFont="1" applyFill="1" applyBorder="1" applyAlignment="1">
      <alignment horizontal="center" vertical="center"/>
    </xf>
    <xf numFmtId="0" fontId="14" fillId="0" borderId="49" xfId="0" applyFont="1" applyBorder="1"/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38" fontId="14" fillId="0" borderId="14" xfId="0" applyNumberFormat="1" applyFont="1" applyFill="1" applyBorder="1" applyAlignment="1">
      <alignment horizontal="center" vertical="center"/>
    </xf>
    <xf numFmtId="38" fontId="14" fillId="0" borderId="58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64" xfId="0" applyFont="1" applyFill="1" applyBorder="1" applyAlignment="1">
      <alignment horizontal="right" vertical="center"/>
    </xf>
    <xf numFmtId="0" fontId="37" fillId="4" borderId="79" xfId="0" applyFont="1" applyFill="1" applyBorder="1" applyAlignment="1">
      <alignment horizontal="center" vertical="center"/>
    </xf>
    <xf numFmtId="0" fontId="37" fillId="4" borderId="122" xfId="0" applyFont="1" applyFill="1" applyBorder="1" applyAlignment="1">
      <alignment horizontal="center" vertical="center"/>
    </xf>
    <xf numFmtId="0" fontId="37" fillId="4" borderId="121" xfId="0" applyFont="1" applyFill="1" applyBorder="1" applyAlignment="1">
      <alignment horizontal="center" vertical="center"/>
    </xf>
    <xf numFmtId="38" fontId="2" fillId="0" borderId="52" xfId="1" applyFont="1" applyFill="1" applyBorder="1" applyAlignment="1">
      <alignment vertical="top"/>
    </xf>
    <xf numFmtId="0" fontId="0" fillId="0" borderId="27" xfId="0" applyBorder="1" applyAlignment="1">
      <alignment vertical="top"/>
    </xf>
    <xf numFmtId="0" fontId="14" fillId="0" borderId="12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2" fillId="0" borderId="114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12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9" fillId="0" borderId="6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37" fillId="4" borderId="79" xfId="0" applyFont="1" applyFill="1" applyBorder="1" applyAlignment="1">
      <alignment horizontal="left" vertical="center"/>
    </xf>
    <xf numFmtId="0" fontId="37" fillId="4" borderId="122" xfId="0" applyFont="1" applyFill="1" applyBorder="1" applyAlignment="1">
      <alignment horizontal="left" vertical="center"/>
    </xf>
    <xf numFmtId="0" fontId="37" fillId="4" borderId="121" xfId="0" applyFont="1" applyFill="1" applyBorder="1" applyAlignment="1">
      <alignment horizontal="left" vertical="center"/>
    </xf>
    <xf numFmtId="38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0" fillId="0" borderId="115" xfId="0" applyFill="1" applyBorder="1" applyAlignment="1">
      <alignment horizontal="left" vertical="center"/>
    </xf>
    <xf numFmtId="0" fontId="0" fillId="0" borderId="116" xfId="0" applyFill="1" applyBorder="1" applyAlignment="1">
      <alignment horizontal="left" vertical="center"/>
    </xf>
    <xf numFmtId="0" fontId="0" fillId="0" borderId="66" xfId="0" applyBorder="1" applyAlignment="1">
      <alignment vertical="top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4" fillId="3" borderId="112" xfId="0" applyFont="1" applyFill="1" applyBorder="1" applyAlignment="1">
      <alignment horizontal="center" vertical="center"/>
    </xf>
    <xf numFmtId="0" fontId="14" fillId="3" borderId="113" xfId="0" applyFont="1" applyFill="1" applyBorder="1" applyAlignment="1">
      <alignment horizontal="center" vertical="center"/>
    </xf>
    <xf numFmtId="0" fontId="14" fillId="3" borderId="11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4" fillId="0" borderId="11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38" fontId="2" fillId="0" borderId="52" xfId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3" borderId="67" xfId="0" applyFill="1" applyBorder="1" applyAlignment="1">
      <alignment horizontal="left" vertical="center"/>
    </xf>
    <xf numFmtId="0" fontId="0" fillId="3" borderId="70" xfId="0" applyFill="1" applyBorder="1" applyAlignment="1">
      <alignment horizontal="left" vertical="center"/>
    </xf>
    <xf numFmtId="38" fontId="2" fillId="0" borderId="52" xfId="1" applyFont="1" applyFill="1" applyBorder="1" applyAlignment="1">
      <alignment horizontal="right" vertical="top"/>
    </xf>
    <xf numFmtId="38" fontId="2" fillId="0" borderId="27" xfId="1" applyFont="1" applyFill="1" applyBorder="1" applyAlignment="1">
      <alignment horizontal="right" vertical="top"/>
    </xf>
    <xf numFmtId="0" fontId="8" fillId="3" borderId="67" xfId="0" applyFont="1" applyFill="1" applyBorder="1" applyAlignment="1">
      <alignment horizontal="center" vertical="center" shrinkToFit="1"/>
    </xf>
    <xf numFmtId="0" fontId="8" fillId="3" borderId="69" xfId="0" applyFont="1" applyFill="1" applyBorder="1" applyAlignment="1">
      <alignment horizontal="center" vertical="center" shrinkToFit="1"/>
    </xf>
    <xf numFmtId="0" fontId="8" fillId="3" borderId="70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/>
    </xf>
    <xf numFmtId="0" fontId="13" fillId="0" borderId="64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 textRotation="255"/>
    </xf>
    <xf numFmtId="0" fontId="9" fillId="0" borderId="119" xfId="0" applyFont="1" applyBorder="1" applyAlignment="1">
      <alignment horizontal="center" vertical="center" textRotation="255"/>
    </xf>
    <xf numFmtId="0" fontId="9" fillId="0" borderId="120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428744</xdr:colOff>
      <xdr:row>6</xdr:row>
      <xdr:rowOff>92741</xdr:rowOff>
    </xdr:from>
    <xdr:to>
      <xdr:col>12</xdr:col>
      <xdr:colOff>529598</xdr:colOff>
      <xdr:row>43</xdr:row>
      <xdr:rowOff>101146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D986F76-8F57-499A-B330-6800772B3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744" y="1121441"/>
          <a:ext cx="8330454" cy="6352055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11</xdr:row>
      <xdr:rowOff>28575</xdr:rowOff>
    </xdr:from>
    <xdr:to>
      <xdr:col>3</xdr:col>
      <xdr:colOff>85725</xdr:colOff>
      <xdr:row>12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FC0A554-86FD-4341-95EC-2AAF6449AB07}"/>
            </a:ext>
          </a:extLst>
        </xdr:cNvPr>
        <xdr:cNvSpPr txBox="1">
          <a:spLocks noChangeArrowheads="1"/>
        </xdr:cNvSpPr>
      </xdr:nvSpPr>
      <xdr:spPr bwMode="auto">
        <a:xfrm>
          <a:off x="2047875" y="1914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123264</xdr:colOff>
      <xdr:row>0</xdr:row>
      <xdr:rowOff>112060</xdr:rowOff>
    </xdr:from>
    <xdr:ext cx="7810501" cy="841769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FB7295-BC0E-4F5F-A652-A18A43B0C128}"/>
            </a:ext>
          </a:extLst>
        </xdr:cNvPr>
        <xdr:cNvSpPr txBox="1">
          <a:spLocks noChangeArrowheads="1"/>
        </xdr:cNvSpPr>
      </xdr:nvSpPr>
      <xdr:spPr bwMode="auto">
        <a:xfrm>
          <a:off x="806823" y="112060"/>
          <a:ext cx="7810501" cy="841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64008" tIns="4114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HGP明朝E"/>
              <a:ea typeface="HGP明朝E"/>
            </a:rPr>
            <a:t>新潟県新聞折込広告部数表</a:t>
          </a:r>
        </a:p>
      </xdr:txBody>
    </xdr:sp>
    <xdr:clientData/>
  </xdr:oneCellAnchor>
  <xdr:twoCellAnchor editAs="oneCell">
    <xdr:from>
      <xdr:col>7</xdr:col>
      <xdr:colOff>600075</xdr:colOff>
      <xdr:row>13</xdr:row>
      <xdr:rowOff>114300</xdr:rowOff>
    </xdr:from>
    <xdr:to>
      <xdr:col>8</xdr:col>
      <xdr:colOff>9525</xdr:colOff>
      <xdr:row>15</xdr:row>
      <xdr:rowOff>3361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38C08B9-024D-448F-9731-5F50631CED43}"/>
            </a:ext>
          </a:extLst>
        </xdr:cNvPr>
        <xdr:cNvSpPr txBox="1">
          <a:spLocks noChangeArrowheads="1"/>
        </xdr:cNvSpPr>
      </xdr:nvSpPr>
      <xdr:spPr bwMode="auto">
        <a:xfrm>
          <a:off x="5400675" y="2343150"/>
          <a:ext cx="95250" cy="231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638174</xdr:colOff>
      <xdr:row>5</xdr:row>
      <xdr:rowOff>22411</xdr:rowOff>
    </xdr:from>
    <xdr:to>
      <xdr:col>15</xdr:col>
      <xdr:colOff>582705</xdr:colOff>
      <xdr:row>9</xdr:row>
      <xdr:rowOff>67235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9B352E9-99F5-4D5D-9734-0F7DA416EB9C}"/>
            </a:ext>
          </a:extLst>
        </xdr:cNvPr>
        <xdr:cNvSpPr txBox="1">
          <a:spLocks noChangeArrowheads="1"/>
        </xdr:cNvSpPr>
      </xdr:nvSpPr>
      <xdr:spPr bwMode="auto">
        <a:xfrm>
          <a:off x="7473762" y="862852"/>
          <a:ext cx="3362325" cy="717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2021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年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3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月 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1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日現在</a:t>
          </a:r>
          <a:endParaRPr lang="ja-JP" altLang="en-US" sz="4000" b="0" i="0" u="none" strike="noStrike" baseline="0">
            <a:solidFill>
              <a:srgbClr val="000000"/>
            </a:solidFill>
            <a:latin typeface="HG明朝E"/>
            <a:ea typeface="HG明朝E"/>
          </a:endParaRPr>
        </a:p>
        <a:p>
          <a:pPr algn="l" rtl="0"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 editAs="oneCell">
    <xdr:from>
      <xdr:col>8</xdr:col>
      <xdr:colOff>47625</xdr:colOff>
      <xdr:row>24</xdr:row>
      <xdr:rowOff>9525</xdr:rowOff>
    </xdr:from>
    <xdr:to>
      <xdr:col>8</xdr:col>
      <xdr:colOff>152400</xdr:colOff>
      <xdr:row>25</xdr:row>
      <xdr:rowOff>76200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B186580-D1A2-4710-9374-13AA61349941}"/>
            </a:ext>
          </a:extLst>
        </xdr:cNvPr>
        <xdr:cNvSpPr txBox="1">
          <a:spLocks noChangeArrowheads="1"/>
        </xdr:cNvSpPr>
      </xdr:nvSpPr>
      <xdr:spPr bwMode="auto">
        <a:xfrm>
          <a:off x="5534025" y="4124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198906</xdr:colOff>
      <xdr:row>31</xdr:row>
      <xdr:rowOff>39783</xdr:rowOff>
    </xdr:from>
    <xdr:ext cx="736612" cy="251864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FF6A565-E1EC-4C48-9B98-99E0E2108B93}"/>
            </a:ext>
          </a:extLst>
        </xdr:cNvPr>
        <xdr:cNvSpPr txBox="1">
          <a:spLocks noChangeArrowheads="1"/>
        </xdr:cNvSpPr>
      </xdr:nvSpPr>
      <xdr:spPr bwMode="auto">
        <a:xfrm>
          <a:off x="7056906" y="5354733"/>
          <a:ext cx="736612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株式会社</a:t>
          </a:r>
        </a:p>
      </xdr:txBody>
    </xdr:sp>
    <xdr:clientData/>
  </xdr:oneCellAnchor>
  <xdr:oneCellAnchor>
    <xdr:from>
      <xdr:col>11</xdr:col>
      <xdr:colOff>400608</xdr:colOff>
      <xdr:row>30</xdr:row>
      <xdr:rowOff>58270</xdr:rowOff>
    </xdr:from>
    <xdr:ext cx="1566583" cy="42319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35EA6FC-C759-4B9E-9625-48D8101EBC29}"/>
            </a:ext>
          </a:extLst>
        </xdr:cNvPr>
        <xdr:cNvSpPr txBox="1">
          <a:spLocks noChangeArrowheads="1"/>
        </xdr:cNvSpPr>
      </xdr:nvSpPr>
      <xdr:spPr bwMode="auto">
        <a:xfrm>
          <a:off x="7944408" y="5201770"/>
          <a:ext cx="1566583" cy="42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速　報　社</a:t>
          </a:r>
        </a:p>
      </xdr:txBody>
    </xdr:sp>
    <xdr:clientData/>
  </xdr:oneCellAnchor>
  <xdr:oneCellAnchor>
    <xdr:from>
      <xdr:col>10</xdr:col>
      <xdr:colOff>180976</xdr:colOff>
      <xdr:row>33</xdr:row>
      <xdr:rowOff>64993</xdr:rowOff>
    </xdr:from>
    <xdr:ext cx="1813830" cy="251864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A7CD08D-ADE6-4A3A-9690-67F751A6A1CC}"/>
            </a:ext>
          </a:extLst>
        </xdr:cNvPr>
        <xdr:cNvSpPr txBox="1">
          <a:spLocks noChangeArrowheads="1"/>
        </xdr:cNvSpPr>
      </xdr:nvSpPr>
      <xdr:spPr bwMode="auto">
        <a:xfrm>
          <a:off x="7038976" y="5722843"/>
          <a:ext cx="1813830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オリコミ広告センター</a:t>
          </a:r>
        </a:p>
      </xdr:txBody>
    </xdr:sp>
    <xdr:clientData/>
  </xdr:oneCellAnchor>
  <xdr:oneCellAnchor>
    <xdr:from>
      <xdr:col>10</xdr:col>
      <xdr:colOff>194422</xdr:colOff>
      <xdr:row>35</xdr:row>
      <xdr:rowOff>11767</xdr:rowOff>
    </xdr:from>
    <xdr:ext cx="3609193" cy="485261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EF19DC6-10D2-4C9C-8F72-CA6952E6C23D}"/>
            </a:ext>
          </a:extLst>
        </xdr:cNvPr>
        <xdr:cNvSpPr txBox="1">
          <a:spLocks noChangeArrowheads="1"/>
        </xdr:cNvSpPr>
      </xdr:nvSpPr>
      <xdr:spPr bwMode="auto">
        <a:xfrm>
          <a:off x="7052422" y="6012517"/>
          <a:ext cx="3609193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940-2023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新潟県長岡市蓮潟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丁目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番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号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　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TEL  0258-29-6357  FAX 0258-29-6358</a:t>
          </a:r>
        </a:p>
      </xdr:txBody>
    </xdr:sp>
    <xdr:clientData/>
  </xdr:oneCellAnchor>
  <xdr:oneCellAnchor>
    <xdr:from>
      <xdr:col>8</xdr:col>
      <xdr:colOff>257175</xdr:colOff>
      <xdr:row>32</xdr:row>
      <xdr:rowOff>28575</xdr:rowOff>
    </xdr:from>
    <xdr:ext cx="159531" cy="20185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C2DFA119-3F1A-47C7-BDBD-3E9BD64608E4}"/>
            </a:ext>
          </a:extLst>
        </xdr:cNvPr>
        <xdr:cNvSpPr txBox="1">
          <a:spLocks noChangeArrowheads="1"/>
        </xdr:cNvSpPr>
      </xdr:nvSpPr>
      <xdr:spPr bwMode="auto">
        <a:xfrm>
          <a:off x="5743575" y="551497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</xdr:txBody>
    </xdr:sp>
    <xdr:clientData/>
  </xdr:oneCellAnchor>
  <xdr:oneCellAnchor>
    <xdr:from>
      <xdr:col>10</xdr:col>
      <xdr:colOff>196664</xdr:colOff>
      <xdr:row>38</xdr:row>
      <xdr:rowOff>42023</xdr:rowOff>
    </xdr:from>
    <xdr:ext cx="916148" cy="251864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E05C748-78D0-4C28-A1FD-E2EEC7D8CC02}"/>
            </a:ext>
          </a:extLst>
        </xdr:cNvPr>
        <xdr:cNvSpPr txBox="1">
          <a:spLocks noChangeArrowheads="1"/>
        </xdr:cNvSpPr>
      </xdr:nvSpPr>
      <xdr:spPr bwMode="auto">
        <a:xfrm>
          <a:off x="7054664" y="6557123"/>
          <a:ext cx="916148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柏崎営業所</a:t>
          </a:r>
        </a:p>
      </xdr:txBody>
    </xdr:sp>
    <xdr:clientData/>
  </xdr:oneCellAnchor>
  <xdr:oneCellAnchor>
    <xdr:from>
      <xdr:col>10</xdr:col>
      <xdr:colOff>203947</xdr:colOff>
      <xdr:row>39</xdr:row>
      <xdr:rowOff>156322</xdr:rowOff>
    </xdr:from>
    <xdr:ext cx="3609193" cy="485261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4FE4F12-796A-4596-B383-4E40CC9F980C}"/>
            </a:ext>
          </a:extLst>
        </xdr:cNvPr>
        <xdr:cNvSpPr txBox="1">
          <a:spLocks noChangeArrowheads="1"/>
        </xdr:cNvSpPr>
      </xdr:nvSpPr>
      <xdr:spPr bwMode="auto">
        <a:xfrm>
          <a:off x="7061947" y="6842872"/>
          <a:ext cx="3609193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945-0055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新潟県柏崎市駅前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丁目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番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号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     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TEL 0257-22-2386  FAX 0257-24-8081</a:t>
          </a:r>
        </a:p>
      </xdr:txBody>
    </xdr:sp>
    <xdr:clientData/>
  </xdr:oneCellAnchor>
  <xdr:twoCellAnchor>
    <xdr:from>
      <xdr:col>8</xdr:col>
      <xdr:colOff>339396</xdr:colOff>
      <xdr:row>30</xdr:row>
      <xdr:rowOff>33617</xdr:rowOff>
    </xdr:from>
    <xdr:to>
      <xdr:col>9</xdr:col>
      <xdr:colOff>605117</xdr:colOff>
      <xdr:row>30</xdr:row>
      <xdr:rowOff>167657</xdr:rowOff>
    </xdr:to>
    <xdr:sp macro="" textlink="">
      <xdr:nvSpPr>
        <xdr:cNvPr id="15" name="吹き出し: 折線 14">
          <a:extLst>
            <a:ext uri="{FF2B5EF4-FFF2-40B4-BE49-F238E27FC236}">
              <a16:creationId xmlns:a16="http://schemas.microsoft.com/office/drawing/2014/main" id="{C75C5824-E3FA-42C2-A94B-FD1672DFD4B1}"/>
            </a:ext>
          </a:extLst>
        </xdr:cNvPr>
        <xdr:cNvSpPr/>
      </xdr:nvSpPr>
      <xdr:spPr bwMode="auto">
        <a:xfrm>
          <a:off x="5825796" y="5177117"/>
          <a:ext cx="951521" cy="134040"/>
        </a:xfrm>
        <a:prstGeom prst="borderCallout2">
          <a:avLst>
            <a:gd name="adj1" fmla="val 98539"/>
            <a:gd name="adj2" fmla="val -40"/>
            <a:gd name="adj3" fmla="val 105324"/>
            <a:gd name="adj4" fmla="val -33368"/>
            <a:gd name="adj5" fmla="val -151948"/>
            <a:gd name="adj6" fmla="val -10415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700"/>
            <a:t>オリコミ広告センター</a:t>
          </a:r>
        </a:p>
      </xdr:txBody>
    </xdr:sp>
    <xdr:clientData/>
  </xdr:twoCellAnchor>
  <xdr:twoCellAnchor>
    <xdr:from>
      <xdr:col>6</xdr:col>
      <xdr:colOff>658226</xdr:colOff>
      <xdr:row>28</xdr:row>
      <xdr:rowOff>124239</xdr:rowOff>
    </xdr:from>
    <xdr:to>
      <xdr:col>7</xdr:col>
      <xdr:colOff>57493</xdr:colOff>
      <xdr:row>29</xdr:row>
      <xdr:rowOff>41413</xdr:rowOff>
    </xdr:to>
    <xdr:sp macro="" textlink="">
      <xdr:nvSpPr>
        <xdr:cNvPr id="16" name="フローチャート: 結合子 15">
          <a:extLst>
            <a:ext uri="{FF2B5EF4-FFF2-40B4-BE49-F238E27FC236}">
              <a16:creationId xmlns:a16="http://schemas.microsoft.com/office/drawing/2014/main" id="{48E6790C-D45A-4999-BB4F-E3DE2443915D}"/>
            </a:ext>
          </a:extLst>
        </xdr:cNvPr>
        <xdr:cNvSpPr/>
      </xdr:nvSpPr>
      <xdr:spPr bwMode="auto">
        <a:xfrm>
          <a:off x="4773026" y="4924839"/>
          <a:ext cx="85067" cy="88624"/>
        </a:xfrm>
        <a:prstGeom prst="flowChartConnector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448237</xdr:colOff>
      <xdr:row>32</xdr:row>
      <xdr:rowOff>11204</xdr:rowOff>
    </xdr:from>
    <xdr:to>
      <xdr:col>4</xdr:col>
      <xdr:colOff>351694</xdr:colOff>
      <xdr:row>32</xdr:row>
      <xdr:rowOff>156882</xdr:rowOff>
    </xdr:to>
    <xdr:sp macro="" textlink="">
      <xdr:nvSpPr>
        <xdr:cNvPr id="17" name="吹き出し: 折線 16">
          <a:extLst>
            <a:ext uri="{FF2B5EF4-FFF2-40B4-BE49-F238E27FC236}">
              <a16:creationId xmlns:a16="http://schemas.microsoft.com/office/drawing/2014/main" id="{7063030B-D823-43E6-8163-8E45A875DF6E}"/>
            </a:ext>
          </a:extLst>
        </xdr:cNvPr>
        <xdr:cNvSpPr/>
      </xdr:nvSpPr>
      <xdr:spPr bwMode="auto">
        <a:xfrm>
          <a:off x="2505637" y="5497604"/>
          <a:ext cx="589257" cy="145678"/>
        </a:xfrm>
        <a:prstGeom prst="borderCallout2">
          <a:avLst>
            <a:gd name="adj1" fmla="val -85535"/>
            <a:gd name="adj2" fmla="val 243503"/>
            <a:gd name="adj3" fmla="val 99337"/>
            <a:gd name="adj4" fmla="val 138483"/>
            <a:gd name="adj5" fmla="val 100663"/>
            <a:gd name="adj6" fmla="val 99247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700"/>
            <a:t>柏崎営業所</a:t>
          </a:r>
        </a:p>
      </xdr:txBody>
    </xdr:sp>
    <xdr:clientData/>
  </xdr:twoCellAnchor>
  <xdr:twoCellAnchor>
    <xdr:from>
      <xdr:col>5</xdr:col>
      <xdr:colOff>470156</xdr:colOff>
      <xdr:row>30</xdr:row>
      <xdr:rowOff>167286</xdr:rowOff>
    </xdr:from>
    <xdr:to>
      <xdr:col>5</xdr:col>
      <xdr:colOff>552982</xdr:colOff>
      <xdr:row>31</xdr:row>
      <xdr:rowOff>84460</xdr:rowOff>
    </xdr:to>
    <xdr:sp macro="" textlink="">
      <xdr:nvSpPr>
        <xdr:cNvPr id="18" name="フローチャート: 結合子 17">
          <a:extLst>
            <a:ext uri="{FF2B5EF4-FFF2-40B4-BE49-F238E27FC236}">
              <a16:creationId xmlns:a16="http://schemas.microsoft.com/office/drawing/2014/main" id="{755BF637-CD85-4A82-9CC2-914B27E89C42}"/>
            </a:ext>
          </a:extLst>
        </xdr:cNvPr>
        <xdr:cNvSpPr/>
      </xdr:nvSpPr>
      <xdr:spPr bwMode="auto">
        <a:xfrm>
          <a:off x="3899156" y="5310786"/>
          <a:ext cx="82826" cy="88624"/>
        </a:xfrm>
        <a:prstGeom prst="flowChartConnector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25"/>
  <sheetViews>
    <sheetView showGridLines="0" zoomScale="85" zoomScaleNormal="85" workbookViewId="0">
      <selection activeCell="P23" sqref="P23"/>
    </sheetView>
  </sheetViews>
  <sheetFormatPr defaultRowHeight="13.5" x14ac:dyDescent="0.15"/>
  <sheetData>
    <row r="25" spans="7:7" x14ac:dyDescent="0.15">
      <c r="G25" s="543"/>
    </row>
  </sheetData>
  <phoneticPr fontId="30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0"/>
  <sheetViews>
    <sheetView showGridLines="0" zoomScaleNormal="100" workbookViewId="0">
      <selection activeCell="J7" sqref="J7"/>
    </sheetView>
  </sheetViews>
  <sheetFormatPr defaultRowHeight="13.5" x14ac:dyDescent="0.15"/>
  <cols>
    <col min="1" max="1" width="4.25" customWidth="1"/>
    <col min="2" max="2" width="15.625" style="1" customWidth="1"/>
    <col min="3" max="10" width="6" customWidth="1"/>
    <col min="11" max="11" width="1.875" customWidth="1"/>
    <col min="12" max="12" width="4.25" customWidth="1"/>
    <col min="13" max="13" width="15.625" customWidth="1"/>
    <col min="14" max="21" width="6" customWidth="1"/>
  </cols>
  <sheetData>
    <row r="1" spans="1:21" ht="8.25" customHeight="1" x14ac:dyDescent="0.15">
      <c r="D1" s="4"/>
    </row>
    <row r="2" spans="1:21" ht="31.5" customHeight="1" x14ac:dyDescent="0.3">
      <c r="A2" s="554" t="s">
        <v>403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</row>
    <row r="3" spans="1:21" ht="15.75" customHeight="1" thickBot="1" x14ac:dyDescent="0.2"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</row>
    <row r="4" spans="1:21" s="3" customFormat="1" ht="20.100000000000001" customHeight="1" thickBot="1" x14ac:dyDescent="0.25">
      <c r="B4" s="2"/>
      <c r="G4" s="491" t="s">
        <v>471</v>
      </c>
      <c r="H4" s="490"/>
      <c r="O4" s="462" t="s">
        <v>472</v>
      </c>
      <c r="S4"/>
      <c r="T4" s="556" t="s">
        <v>140</v>
      </c>
      <c r="U4" s="557"/>
    </row>
    <row r="5" spans="1:21" s="485" customFormat="1" ht="21.95" customHeight="1" thickBot="1" x14ac:dyDescent="0.2">
      <c r="A5" s="552" t="s">
        <v>0</v>
      </c>
      <c r="B5" s="553"/>
      <c r="C5" s="480" t="s">
        <v>1</v>
      </c>
      <c r="D5" s="481" t="s">
        <v>2</v>
      </c>
      <c r="E5" s="482" t="s">
        <v>3</v>
      </c>
      <c r="F5" s="481" t="s">
        <v>4</v>
      </c>
      <c r="G5" s="483" t="s">
        <v>5</v>
      </c>
      <c r="H5" s="481" t="s">
        <v>6</v>
      </c>
      <c r="I5" s="481" t="s">
        <v>7</v>
      </c>
      <c r="J5" s="484" t="s">
        <v>8</v>
      </c>
      <c r="L5" s="558" t="s">
        <v>0</v>
      </c>
      <c r="M5" s="553"/>
      <c r="N5" s="480" t="s">
        <v>1</v>
      </c>
      <c r="O5" s="481" t="s">
        <v>2</v>
      </c>
      <c r="P5" s="482" t="s">
        <v>3</v>
      </c>
      <c r="Q5" s="481" t="s">
        <v>4</v>
      </c>
      <c r="R5" s="483" t="s">
        <v>5</v>
      </c>
      <c r="S5" s="481" t="s">
        <v>6</v>
      </c>
      <c r="T5" s="481" t="s">
        <v>7</v>
      </c>
      <c r="U5" s="484" t="s">
        <v>8</v>
      </c>
    </row>
    <row r="6" spans="1:21" ht="21.95" customHeight="1" x14ac:dyDescent="0.15">
      <c r="A6" s="549" t="s">
        <v>454</v>
      </c>
      <c r="B6" s="443" t="s">
        <v>439</v>
      </c>
      <c r="C6" s="437">
        <v>3.4</v>
      </c>
      <c r="D6" s="412">
        <v>3.4</v>
      </c>
      <c r="E6" s="413">
        <v>4.8</v>
      </c>
      <c r="F6" s="412">
        <v>9</v>
      </c>
      <c r="G6" s="414">
        <v>4</v>
      </c>
      <c r="H6" s="412">
        <v>6</v>
      </c>
      <c r="I6" s="412">
        <v>7.2</v>
      </c>
      <c r="J6" s="415">
        <v>4.8</v>
      </c>
      <c r="L6" s="559" t="s">
        <v>452</v>
      </c>
      <c r="M6" s="453" t="s">
        <v>287</v>
      </c>
      <c r="N6" s="440">
        <v>3.4</v>
      </c>
      <c r="O6" s="420">
        <v>3.4</v>
      </c>
      <c r="P6" s="421">
        <v>4.5</v>
      </c>
      <c r="Q6" s="420">
        <v>8.1999999999999993</v>
      </c>
      <c r="R6" s="426">
        <v>4</v>
      </c>
      <c r="S6" s="420">
        <v>5.7</v>
      </c>
      <c r="T6" s="420">
        <v>6.75</v>
      </c>
      <c r="U6" s="427">
        <v>4.8</v>
      </c>
    </row>
    <row r="7" spans="1:21" ht="21.95" customHeight="1" x14ac:dyDescent="0.15">
      <c r="A7" s="550"/>
      <c r="B7" s="444" t="s">
        <v>440</v>
      </c>
      <c r="C7" s="438">
        <v>3.4</v>
      </c>
      <c r="D7" s="416">
        <v>3.4</v>
      </c>
      <c r="E7" s="417">
        <v>4.8</v>
      </c>
      <c r="F7" s="416">
        <v>9</v>
      </c>
      <c r="G7" s="418">
        <v>4</v>
      </c>
      <c r="H7" s="416">
        <v>6</v>
      </c>
      <c r="I7" s="416">
        <v>7.2</v>
      </c>
      <c r="J7" s="419">
        <v>4.8</v>
      </c>
      <c r="L7" s="560"/>
      <c r="M7" s="455" t="s">
        <v>404</v>
      </c>
      <c r="N7" s="438">
        <v>3.4</v>
      </c>
      <c r="O7" s="416">
        <v>3.4</v>
      </c>
      <c r="P7" s="417">
        <v>4.5</v>
      </c>
      <c r="Q7" s="416">
        <v>8.1999999999999993</v>
      </c>
      <c r="R7" s="418">
        <v>4</v>
      </c>
      <c r="S7" s="416">
        <v>5.7</v>
      </c>
      <c r="T7" s="416">
        <v>6.75</v>
      </c>
      <c r="U7" s="419">
        <v>4.8</v>
      </c>
    </row>
    <row r="8" spans="1:21" ht="21.95" customHeight="1" x14ac:dyDescent="0.15">
      <c r="A8" s="550"/>
      <c r="B8" s="445" t="s">
        <v>441</v>
      </c>
      <c r="C8" s="438">
        <v>3.4</v>
      </c>
      <c r="D8" s="416">
        <v>3.4</v>
      </c>
      <c r="E8" s="417">
        <v>4.8</v>
      </c>
      <c r="F8" s="416">
        <v>9</v>
      </c>
      <c r="G8" s="418">
        <v>4</v>
      </c>
      <c r="H8" s="416">
        <v>6</v>
      </c>
      <c r="I8" s="416">
        <v>7.2</v>
      </c>
      <c r="J8" s="419">
        <v>4.8</v>
      </c>
      <c r="L8" s="560"/>
      <c r="M8" s="446" t="s">
        <v>449</v>
      </c>
      <c r="N8" s="438">
        <v>3.4</v>
      </c>
      <c r="O8" s="416">
        <v>3.4</v>
      </c>
      <c r="P8" s="417">
        <v>4.5</v>
      </c>
      <c r="Q8" s="416">
        <v>8.1999999999999993</v>
      </c>
      <c r="R8" s="418">
        <v>4</v>
      </c>
      <c r="S8" s="416">
        <v>5.7</v>
      </c>
      <c r="T8" s="416">
        <v>6.75</v>
      </c>
      <c r="U8" s="419">
        <v>4.8</v>
      </c>
    </row>
    <row r="9" spans="1:21" ht="21.95" customHeight="1" x14ac:dyDescent="0.15">
      <c r="A9" s="550"/>
      <c r="B9" s="446" t="s">
        <v>281</v>
      </c>
      <c r="C9" s="438">
        <v>3.4</v>
      </c>
      <c r="D9" s="416">
        <v>3.4</v>
      </c>
      <c r="E9" s="417">
        <v>4.8</v>
      </c>
      <c r="F9" s="416">
        <v>9</v>
      </c>
      <c r="G9" s="418">
        <v>4</v>
      </c>
      <c r="H9" s="416">
        <v>6</v>
      </c>
      <c r="I9" s="416">
        <v>7.2</v>
      </c>
      <c r="J9" s="419">
        <v>4.8</v>
      </c>
      <c r="L9" s="560"/>
      <c r="M9" s="444" t="s">
        <v>294</v>
      </c>
      <c r="N9" s="438">
        <v>3.4</v>
      </c>
      <c r="O9" s="416">
        <v>3.4</v>
      </c>
      <c r="P9" s="417">
        <v>4.5</v>
      </c>
      <c r="Q9" s="416">
        <v>8.1999999999999993</v>
      </c>
      <c r="R9" s="418">
        <v>4</v>
      </c>
      <c r="S9" s="416">
        <v>5.7</v>
      </c>
      <c r="T9" s="416">
        <v>6.75</v>
      </c>
      <c r="U9" s="419">
        <v>4.8</v>
      </c>
    </row>
    <row r="10" spans="1:21" ht="21.95" customHeight="1" x14ac:dyDescent="0.15">
      <c r="A10" s="550"/>
      <c r="B10" s="447" t="s">
        <v>442</v>
      </c>
      <c r="C10" s="438">
        <v>3.4</v>
      </c>
      <c r="D10" s="416">
        <v>3.4</v>
      </c>
      <c r="E10" s="417">
        <v>4.8</v>
      </c>
      <c r="F10" s="416">
        <v>9</v>
      </c>
      <c r="G10" s="418">
        <v>4</v>
      </c>
      <c r="H10" s="416">
        <v>6</v>
      </c>
      <c r="I10" s="416">
        <v>7.2</v>
      </c>
      <c r="J10" s="419">
        <v>4.8</v>
      </c>
      <c r="L10" s="560"/>
      <c r="M10" s="446" t="s">
        <v>405</v>
      </c>
      <c r="N10" s="438">
        <v>3.4</v>
      </c>
      <c r="O10" s="416">
        <v>3.4</v>
      </c>
      <c r="P10" s="417">
        <v>4.5</v>
      </c>
      <c r="Q10" s="416">
        <v>8.1999999999999993</v>
      </c>
      <c r="R10" s="418">
        <v>4</v>
      </c>
      <c r="S10" s="416">
        <v>5.7</v>
      </c>
      <c r="T10" s="416">
        <v>6.75</v>
      </c>
      <c r="U10" s="419">
        <v>4.8</v>
      </c>
    </row>
    <row r="11" spans="1:21" ht="21.95" customHeight="1" thickBot="1" x14ac:dyDescent="0.2">
      <c r="A11" s="550"/>
      <c r="B11" s="448" t="s">
        <v>443</v>
      </c>
      <c r="C11" s="438">
        <v>3.4</v>
      </c>
      <c r="D11" s="416">
        <v>3.4</v>
      </c>
      <c r="E11" s="417">
        <v>4.8</v>
      </c>
      <c r="F11" s="416">
        <v>9</v>
      </c>
      <c r="G11" s="418">
        <v>4</v>
      </c>
      <c r="H11" s="416">
        <v>6</v>
      </c>
      <c r="I11" s="416">
        <v>7.2</v>
      </c>
      <c r="J11" s="419">
        <v>4.8</v>
      </c>
      <c r="L11" s="561"/>
      <c r="M11" s="456" t="s">
        <v>289</v>
      </c>
      <c r="N11" s="439">
        <v>3.4</v>
      </c>
      <c r="O11" s="431">
        <v>3.4</v>
      </c>
      <c r="P11" s="432">
        <v>4.5</v>
      </c>
      <c r="Q11" s="431">
        <v>8.1999999999999993</v>
      </c>
      <c r="R11" s="433">
        <v>4</v>
      </c>
      <c r="S11" s="431">
        <v>5.7</v>
      </c>
      <c r="T11" s="431">
        <v>6.75</v>
      </c>
      <c r="U11" s="434">
        <v>4.8</v>
      </c>
    </row>
    <row r="12" spans="1:21" ht="21.95" customHeight="1" x14ac:dyDescent="0.15">
      <c r="A12" s="550"/>
      <c r="B12" s="448" t="s">
        <v>279</v>
      </c>
      <c r="C12" s="438">
        <v>3.4</v>
      </c>
      <c r="D12" s="416">
        <v>3.4</v>
      </c>
      <c r="E12" s="417">
        <v>4.8</v>
      </c>
      <c r="F12" s="416">
        <v>9</v>
      </c>
      <c r="G12" s="418">
        <v>4</v>
      </c>
      <c r="H12" s="416">
        <v>6</v>
      </c>
      <c r="I12" s="416">
        <v>7.2</v>
      </c>
      <c r="J12" s="419">
        <v>4.8</v>
      </c>
      <c r="L12" s="560" t="s">
        <v>453</v>
      </c>
      <c r="M12" s="457" t="s">
        <v>406</v>
      </c>
      <c r="N12" s="437">
        <v>3.4</v>
      </c>
      <c r="O12" s="412">
        <v>3.4</v>
      </c>
      <c r="P12" s="413">
        <v>4.5</v>
      </c>
      <c r="Q12" s="412">
        <v>8.1999999999999993</v>
      </c>
      <c r="R12" s="414">
        <v>4</v>
      </c>
      <c r="S12" s="412">
        <v>5.7</v>
      </c>
      <c r="T12" s="412">
        <v>6.75</v>
      </c>
      <c r="U12" s="415">
        <v>5.5</v>
      </c>
    </row>
    <row r="13" spans="1:21" ht="21.95" customHeight="1" x14ac:dyDescent="0.15">
      <c r="A13" s="550"/>
      <c r="B13" s="449" t="s">
        <v>11</v>
      </c>
      <c r="C13" s="438">
        <v>3.4</v>
      </c>
      <c r="D13" s="416">
        <v>3.4</v>
      </c>
      <c r="E13" s="417">
        <v>4.8</v>
      </c>
      <c r="F13" s="416">
        <v>9</v>
      </c>
      <c r="G13" s="418">
        <v>4</v>
      </c>
      <c r="H13" s="416">
        <v>6</v>
      </c>
      <c r="I13" s="416">
        <v>7.2</v>
      </c>
      <c r="J13" s="419">
        <v>4.8</v>
      </c>
      <c r="L13" s="560"/>
      <c r="M13" s="458" t="s">
        <v>407</v>
      </c>
      <c r="N13" s="438">
        <v>3.4</v>
      </c>
      <c r="O13" s="416">
        <v>3.4</v>
      </c>
      <c r="P13" s="417">
        <v>4.5</v>
      </c>
      <c r="Q13" s="416">
        <v>8.1999999999999993</v>
      </c>
      <c r="R13" s="418">
        <v>4</v>
      </c>
      <c r="S13" s="416">
        <v>5.7</v>
      </c>
      <c r="T13" s="416">
        <v>6.75</v>
      </c>
      <c r="U13" s="427">
        <v>5.5</v>
      </c>
    </row>
    <row r="14" spans="1:21" ht="21.95" customHeight="1" x14ac:dyDescent="0.15">
      <c r="A14" s="550"/>
      <c r="B14" s="445" t="s">
        <v>444</v>
      </c>
      <c r="C14" s="438">
        <v>3.4</v>
      </c>
      <c r="D14" s="416">
        <v>3.4</v>
      </c>
      <c r="E14" s="417">
        <v>4.8</v>
      </c>
      <c r="F14" s="416">
        <v>9</v>
      </c>
      <c r="G14" s="418">
        <v>4</v>
      </c>
      <c r="H14" s="416">
        <v>6</v>
      </c>
      <c r="I14" s="416">
        <v>7.2</v>
      </c>
      <c r="J14" s="419">
        <v>4.8</v>
      </c>
      <c r="L14" s="560"/>
      <c r="M14" s="458" t="s">
        <v>408</v>
      </c>
      <c r="N14" s="438">
        <v>3.4</v>
      </c>
      <c r="O14" s="416">
        <v>3.4</v>
      </c>
      <c r="P14" s="417">
        <v>4.5</v>
      </c>
      <c r="Q14" s="416">
        <v>8.1999999999999993</v>
      </c>
      <c r="R14" s="418">
        <v>4</v>
      </c>
      <c r="S14" s="416">
        <v>5.7</v>
      </c>
      <c r="T14" s="416">
        <v>6.75</v>
      </c>
      <c r="U14" s="427">
        <v>5.5</v>
      </c>
    </row>
    <row r="15" spans="1:21" ht="21.95" customHeight="1" x14ac:dyDescent="0.15">
      <c r="A15" s="550"/>
      <c r="B15" s="450" t="s">
        <v>445</v>
      </c>
      <c r="C15" s="438">
        <v>3.4</v>
      </c>
      <c r="D15" s="416">
        <v>3.4</v>
      </c>
      <c r="E15" s="417">
        <v>4.8</v>
      </c>
      <c r="F15" s="416">
        <v>9</v>
      </c>
      <c r="G15" s="418">
        <v>4</v>
      </c>
      <c r="H15" s="416">
        <v>6</v>
      </c>
      <c r="I15" s="416">
        <v>7.2</v>
      </c>
      <c r="J15" s="419">
        <v>4.8</v>
      </c>
      <c r="L15" s="560"/>
      <c r="M15" s="459" t="s">
        <v>239</v>
      </c>
      <c r="N15" s="438">
        <v>3.4</v>
      </c>
      <c r="O15" s="416">
        <v>3.4</v>
      </c>
      <c r="P15" s="417">
        <v>4.5</v>
      </c>
      <c r="Q15" s="416">
        <v>8.1999999999999993</v>
      </c>
      <c r="R15" s="418">
        <v>4</v>
      </c>
      <c r="S15" s="416">
        <v>5.7</v>
      </c>
      <c r="T15" s="416">
        <v>6.75</v>
      </c>
      <c r="U15" s="427">
        <v>5.5</v>
      </c>
    </row>
    <row r="16" spans="1:21" ht="21.95" customHeight="1" x14ac:dyDescent="0.15">
      <c r="A16" s="550"/>
      <c r="B16" s="451" t="s">
        <v>446</v>
      </c>
      <c r="C16" s="438">
        <v>3.4</v>
      </c>
      <c r="D16" s="416">
        <v>3.4</v>
      </c>
      <c r="E16" s="417">
        <v>4.8</v>
      </c>
      <c r="F16" s="416">
        <v>9</v>
      </c>
      <c r="G16" s="418">
        <v>4</v>
      </c>
      <c r="H16" s="416">
        <v>6</v>
      </c>
      <c r="I16" s="416">
        <v>7.2</v>
      </c>
      <c r="J16" s="419">
        <v>4.8</v>
      </c>
      <c r="L16" s="560"/>
      <c r="M16" s="460" t="s">
        <v>409</v>
      </c>
      <c r="N16" s="438">
        <v>3.4</v>
      </c>
      <c r="O16" s="416">
        <v>3.4</v>
      </c>
      <c r="P16" s="417">
        <v>4.5</v>
      </c>
      <c r="Q16" s="416">
        <v>8.1999999999999993</v>
      </c>
      <c r="R16" s="418">
        <v>4</v>
      </c>
      <c r="S16" s="416">
        <v>5.7</v>
      </c>
      <c r="T16" s="416">
        <v>6.75</v>
      </c>
      <c r="U16" s="427">
        <v>5.5</v>
      </c>
    </row>
    <row r="17" spans="1:30" ht="21.95" customHeight="1" x14ac:dyDescent="0.15">
      <c r="A17" s="550"/>
      <c r="B17" s="451" t="s">
        <v>447</v>
      </c>
      <c r="C17" s="438">
        <v>3.4</v>
      </c>
      <c r="D17" s="416">
        <v>3.4</v>
      </c>
      <c r="E17" s="417">
        <v>4.8</v>
      </c>
      <c r="F17" s="416">
        <v>9</v>
      </c>
      <c r="G17" s="418">
        <v>4</v>
      </c>
      <c r="H17" s="416">
        <v>6</v>
      </c>
      <c r="I17" s="416">
        <v>7.2</v>
      </c>
      <c r="J17" s="419">
        <v>4.8</v>
      </c>
      <c r="L17" s="560"/>
      <c r="M17" s="461" t="s">
        <v>410</v>
      </c>
      <c r="N17" s="438">
        <v>3.4</v>
      </c>
      <c r="O17" s="416">
        <v>3.5</v>
      </c>
      <c r="P17" s="417">
        <v>5</v>
      </c>
      <c r="Q17" s="416">
        <v>10</v>
      </c>
      <c r="R17" s="418">
        <v>6</v>
      </c>
      <c r="S17" s="416">
        <v>6.2</v>
      </c>
      <c r="T17" s="416">
        <v>7.5</v>
      </c>
      <c r="U17" s="419">
        <v>6</v>
      </c>
    </row>
    <row r="18" spans="1:30" ht="21.95" customHeight="1" thickBot="1" x14ac:dyDescent="0.2">
      <c r="A18" s="550"/>
      <c r="B18" s="452" t="s">
        <v>448</v>
      </c>
      <c r="C18" s="439">
        <v>3.2</v>
      </c>
      <c r="D18" s="431">
        <v>3.2</v>
      </c>
      <c r="E18" s="432">
        <v>4.8</v>
      </c>
      <c r="F18" s="431">
        <v>8.6</v>
      </c>
      <c r="G18" s="433">
        <v>4</v>
      </c>
      <c r="H18" s="431">
        <v>6</v>
      </c>
      <c r="I18" s="431">
        <v>7.2</v>
      </c>
      <c r="J18" s="434">
        <v>4.8</v>
      </c>
      <c r="L18" s="561"/>
      <c r="M18" s="486" t="s">
        <v>463</v>
      </c>
      <c r="N18" s="442">
        <v>3.4</v>
      </c>
      <c r="O18" s="422">
        <v>3.5</v>
      </c>
      <c r="P18" s="423">
        <v>5</v>
      </c>
      <c r="Q18" s="422">
        <v>10</v>
      </c>
      <c r="R18" s="424">
        <v>6</v>
      </c>
      <c r="S18" s="422">
        <v>6.2</v>
      </c>
      <c r="T18" s="422">
        <v>7.5</v>
      </c>
      <c r="U18" s="425">
        <v>6</v>
      </c>
    </row>
    <row r="19" spans="1:30" ht="21.95" customHeight="1" x14ac:dyDescent="0.15">
      <c r="A19" s="549" t="s">
        <v>452</v>
      </c>
      <c r="B19" s="453" t="s">
        <v>411</v>
      </c>
      <c r="C19" s="437">
        <v>3.4</v>
      </c>
      <c r="D19" s="412">
        <v>3.4</v>
      </c>
      <c r="E19" s="413">
        <v>4.8</v>
      </c>
      <c r="F19" s="412">
        <v>9</v>
      </c>
      <c r="G19" s="414">
        <v>4</v>
      </c>
      <c r="H19" s="412">
        <v>6</v>
      </c>
      <c r="I19" s="412">
        <v>7.2</v>
      </c>
      <c r="J19" s="415">
        <v>4.8</v>
      </c>
      <c r="M19" s="205" t="s">
        <v>457</v>
      </c>
      <c r="N19" s="6"/>
      <c r="O19" s="6"/>
      <c r="P19" s="6"/>
      <c r="Q19" s="6"/>
      <c r="R19" s="6"/>
      <c r="S19" s="6"/>
      <c r="T19" s="6"/>
      <c r="U19" s="6"/>
    </row>
    <row r="20" spans="1:30" ht="21.95" customHeight="1" x14ac:dyDescent="0.15">
      <c r="A20" s="550"/>
      <c r="B20" s="446" t="s">
        <v>412</v>
      </c>
      <c r="C20" s="440">
        <v>3.4</v>
      </c>
      <c r="D20" s="420">
        <v>3.4</v>
      </c>
      <c r="E20" s="421">
        <v>4.8</v>
      </c>
      <c r="F20" s="416">
        <v>9</v>
      </c>
      <c r="G20" s="418">
        <v>4</v>
      </c>
      <c r="H20" s="416">
        <v>6</v>
      </c>
      <c r="I20" s="416">
        <v>7.2</v>
      </c>
      <c r="J20" s="419">
        <v>4.8</v>
      </c>
      <c r="M20" s="206" t="s">
        <v>459</v>
      </c>
      <c r="N20" s="6"/>
      <c r="O20" s="206"/>
      <c r="P20" s="6"/>
      <c r="Q20" s="6"/>
      <c r="R20" s="6"/>
      <c r="S20" s="6"/>
      <c r="T20" s="6"/>
      <c r="U20" s="6"/>
      <c r="V20" s="5"/>
      <c r="W20" s="6"/>
      <c r="X20" s="6"/>
      <c r="Y20" s="6"/>
      <c r="Z20" s="6"/>
      <c r="AA20" s="6"/>
      <c r="AB20" s="6"/>
      <c r="AC20" s="6"/>
      <c r="AD20" s="6"/>
    </row>
    <row r="21" spans="1:30" ht="21.95" customHeight="1" x14ac:dyDescent="0.15">
      <c r="A21" s="550"/>
      <c r="B21" s="449" t="s">
        <v>10</v>
      </c>
      <c r="C21" s="440">
        <v>3.4</v>
      </c>
      <c r="D21" s="420">
        <v>3.4</v>
      </c>
      <c r="E21" s="421">
        <v>4.8</v>
      </c>
      <c r="F21" s="416">
        <v>9</v>
      </c>
      <c r="G21" s="418">
        <v>4</v>
      </c>
      <c r="H21" s="416">
        <v>6</v>
      </c>
      <c r="I21" s="416">
        <v>7.2</v>
      </c>
      <c r="J21" s="419">
        <v>4.8</v>
      </c>
      <c r="M21" s="207" t="s">
        <v>458</v>
      </c>
      <c r="N21" s="6"/>
      <c r="O21" s="207"/>
      <c r="P21" s="6"/>
      <c r="Q21" s="6"/>
      <c r="R21" s="6"/>
      <c r="S21" s="6"/>
      <c r="T21" s="6"/>
      <c r="U21" s="6"/>
      <c r="V21" s="5"/>
      <c r="W21" s="6"/>
      <c r="X21" s="5"/>
      <c r="Y21" s="6"/>
      <c r="Z21" s="6"/>
      <c r="AA21" s="6"/>
      <c r="AB21" s="6"/>
      <c r="AC21" s="6"/>
      <c r="AD21" s="6"/>
    </row>
    <row r="22" spans="1:30" ht="21.95" customHeight="1" x14ac:dyDescent="0.15">
      <c r="A22" s="550"/>
      <c r="B22" s="452" t="s">
        <v>413</v>
      </c>
      <c r="C22" s="441">
        <v>3.4</v>
      </c>
      <c r="D22" s="435">
        <v>3.4</v>
      </c>
      <c r="E22" s="436">
        <v>4.8</v>
      </c>
      <c r="F22" s="431">
        <v>9</v>
      </c>
      <c r="G22" s="433">
        <v>4</v>
      </c>
      <c r="H22" s="431">
        <v>6</v>
      </c>
      <c r="I22" s="431">
        <v>7.2</v>
      </c>
      <c r="J22" s="434">
        <v>4.8</v>
      </c>
      <c r="M22" s="5" t="s">
        <v>461</v>
      </c>
      <c r="N22" s="6"/>
      <c r="O22" s="11"/>
      <c r="P22" s="6"/>
      <c r="Q22" s="6"/>
      <c r="R22" s="6"/>
      <c r="S22" s="6"/>
      <c r="T22" s="6"/>
      <c r="U22" s="6"/>
    </row>
    <row r="23" spans="1:30" ht="21.95" customHeight="1" x14ac:dyDescent="0.15">
      <c r="A23" s="550"/>
      <c r="B23" s="474" t="s">
        <v>414</v>
      </c>
      <c r="C23" s="475">
        <v>3.4</v>
      </c>
      <c r="D23" s="476">
        <v>3.4</v>
      </c>
      <c r="E23" s="477">
        <v>4.5</v>
      </c>
      <c r="F23" s="476">
        <v>8.1999999999999993</v>
      </c>
      <c r="G23" s="478">
        <v>4</v>
      </c>
      <c r="H23" s="476">
        <v>5.7</v>
      </c>
      <c r="I23" s="476">
        <v>6.75</v>
      </c>
      <c r="J23" s="479">
        <v>4.8</v>
      </c>
      <c r="M23" s="5" t="s">
        <v>238</v>
      </c>
      <c r="N23" s="6"/>
      <c r="O23" s="6"/>
      <c r="P23" s="6"/>
      <c r="Q23" s="6"/>
      <c r="R23" s="6"/>
      <c r="S23" s="6"/>
    </row>
    <row r="24" spans="1:30" ht="21.95" customHeight="1" x14ac:dyDescent="0.15">
      <c r="A24" s="550"/>
      <c r="B24" s="444" t="s">
        <v>285</v>
      </c>
      <c r="C24" s="438">
        <v>3.4</v>
      </c>
      <c r="D24" s="416">
        <v>3.4</v>
      </c>
      <c r="E24" s="417">
        <v>4.5</v>
      </c>
      <c r="F24" s="416">
        <v>8.1999999999999993</v>
      </c>
      <c r="G24" s="418">
        <v>4</v>
      </c>
      <c r="H24" s="416">
        <v>5.7</v>
      </c>
      <c r="I24" s="416">
        <v>6.75</v>
      </c>
      <c r="J24" s="419">
        <v>4.8</v>
      </c>
      <c r="M24" s="5" t="s">
        <v>462</v>
      </c>
      <c r="N24" s="6"/>
      <c r="O24" s="5"/>
      <c r="P24" s="6"/>
      <c r="Q24" s="6"/>
      <c r="R24" s="6"/>
      <c r="S24" s="6"/>
    </row>
    <row r="25" spans="1:30" ht="21.95" customHeight="1" x14ac:dyDescent="0.15">
      <c r="A25" s="550"/>
      <c r="B25" s="446" t="s">
        <v>286</v>
      </c>
      <c r="C25" s="438">
        <v>3.4</v>
      </c>
      <c r="D25" s="416">
        <v>3.4</v>
      </c>
      <c r="E25" s="417">
        <v>4.5</v>
      </c>
      <c r="F25" s="416">
        <v>8.1999999999999993</v>
      </c>
      <c r="G25" s="418">
        <v>4</v>
      </c>
      <c r="H25" s="416">
        <v>5.7</v>
      </c>
      <c r="I25" s="416">
        <v>6.75</v>
      </c>
      <c r="J25" s="419">
        <v>4.8</v>
      </c>
      <c r="M25" s="5"/>
      <c r="N25" s="6"/>
      <c r="O25" s="5"/>
      <c r="P25" s="6"/>
      <c r="Q25" s="6"/>
      <c r="R25" s="6"/>
      <c r="S25" s="6"/>
    </row>
    <row r="26" spans="1:30" ht="21.95" customHeight="1" x14ac:dyDescent="0.15">
      <c r="A26" s="550"/>
      <c r="B26" s="449" t="s">
        <v>14</v>
      </c>
      <c r="C26" s="438">
        <v>3.4</v>
      </c>
      <c r="D26" s="416">
        <v>3.4</v>
      </c>
      <c r="E26" s="417">
        <v>4.5</v>
      </c>
      <c r="F26" s="416">
        <v>8.1999999999999993</v>
      </c>
      <c r="G26" s="418">
        <v>4</v>
      </c>
      <c r="H26" s="416">
        <v>5.7</v>
      </c>
      <c r="I26" s="416">
        <v>6.75</v>
      </c>
      <c r="J26" s="419">
        <v>4.8</v>
      </c>
      <c r="M26" s="5" t="s">
        <v>450</v>
      </c>
      <c r="N26" s="6"/>
      <c r="O26" s="6"/>
      <c r="P26" s="6"/>
      <c r="Q26" s="429" t="s">
        <v>460</v>
      </c>
      <c r="R26" s="6"/>
      <c r="T26" s="428"/>
      <c r="U26" s="429"/>
    </row>
    <row r="27" spans="1:30" ht="21.95" customHeight="1" thickBot="1" x14ac:dyDescent="0.2">
      <c r="A27" s="551"/>
      <c r="B27" s="454" t="s">
        <v>9</v>
      </c>
      <c r="C27" s="442">
        <v>3.4</v>
      </c>
      <c r="D27" s="422">
        <v>3.4</v>
      </c>
      <c r="E27" s="423">
        <v>4.5</v>
      </c>
      <c r="F27" s="422">
        <v>8.1999999999999993</v>
      </c>
      <c r="G27" s="424">
        <v>4</v>
      </c>
      <c r="H27" s="422">
        <v>5.7</v>
      </c>
      <c r="I27" s="422">
        <v>6.75</v>
      </c>
      <c r="J27" s="425">
        <v>4.8</v>
      </c>
      <c r="M27" s="6" t="s">
        <v>451</v>
      </c>
      <c r="N27" s="6"/>
      <c r="O27" s="6"/>
      <c r="P27" s="6"/>
      <c r="Q27" s="6"/>
      <c r="R27" s="6"/>
      <c r="S27" s="5"/>
      <c r="T27" s="6"/>
      <c r="U27" s="6"/>
    </row>
    <row r="28" spans="1:30" ht="20.100000000000001" customHeight="1" x14ac:dyDescent="0.15">
      <c r="B28" s="406"/>
      <c r="C28" s="209"/>
      <c r="D28" s="209"/>
      <c r="E28" s="209"/>
      <c r="F28" s="209"/>
      <c r="G28" s="209"/>
      <c r="H28" s="209"/>
      <c r="I28" s="209"/>
      <c r="J28" s="209"/>
    </row>
    <row r="29" spans="1:30" ht="20.100000000000001" customHeight="1" x14ac:dyDescent="0.15">
      <c r="B29" s="406"/>
      <c r="C29" s="209"/>
      <c r="D29" s="209"/>
      <c r="E29" s="209"/>
      <c r="F29" s="209"/>
      <c r="G29" s="209"/>
      <c r="H29" s="209"/>
      <c r="I29" s="209"/>
      <c r="J29" s="2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30" ht="20.100000000000001" customHeight="1" x14ac:dyDescent="0.15">
      <c r="B30" s="2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30" x14ac:dyDescent="0.15">
      <c r="B31" s="21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30" x14ac:dyDescent="0.15">
      <c r="B32" s="21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15">
      <c r="B33" s="21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15">
      <c r="B34" s="2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15">
      <c r="B35" s="2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15">
      <c r="B36" s="21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15">
      <c r="B37" s="21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15">
      <c r="B38" s="2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15">
      <c r="B39" s="2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15">
      <c r="B40" s="21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15">
      <c r="B41" s="21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15">
      <c r="B42" s="21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15">
      <c r="B43" s="21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15">
      <c r="B44" s="21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15">
      <c r="B45" s="2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15">
      <c r="B46" s="2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15">
      <c r="B47" s="2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15">
      <c r="B48" s="21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15">
      <c r="B49" s="2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15">
      <c r="B50" s="21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15">
      <c r="B51" s="21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15">
      <c r="B52" s="21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15">
      <c r="B53" s="21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15">
      <c r="B54" s="21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15">
      <c r="B55" s="21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15">
      <c r="B56" s="21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15">
      <c r="B57" s="21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15">
      <c r="B58" s="2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15">
      <c r="B59" s="21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15">
      <c r="B60" s="21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15">
      <c r="B61" s="21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15">
      <c r="B62" s="2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15">
      <c r="B63" s="21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15">
      <c r="B64" s="2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15">
      <c r="B65" s="21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15">
      <c r="B66" s="21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15">
      <c r="B67" s="21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15">
      <c r="B68" s="21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15">
      <c r="B69" s="21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15">
      <c r="B70" s="21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</sheetData>
  <sheetProtection algorithmName="SHA-512" hashValue="jmTsbW+jm+6ctysaAMcsDkF2NkPe68oK1xfrXsXs6efr+Jp/4p+nQfroGppFJu4XrpEOMgEp61yJSI2Jb4mYHw==" saltValue="epGf7krJXujbhmet3W0FWA==" spinCount="100000" sheet="1" objects="1" scenarios="1"/>
  <customSheetViews>
    <customSheetView guid="{5C72CF21-BE65-11D5-936B-0000F497F8AE}" showGridLines="0" showRuler="0" topLeftCell="D18">
      <selection activeCell="O30" sqref="O30"/>
      <pageMargins left="0.98425196850393704" right="0.19685039370078741" top="0.59055118110236227" bottom="0.39370078740157483" header="0" footer="0.11811023622047245"/>
      <pageSetup paperSize="9" orientation="landscape" horizontalDpi="4294967292" verticalDpi="400" r:id="rId1"/>
      <headerFooter alignWithMargins="0"/>
    </customSheetView>
  </customSheetViews>
  <mergeCells count="8">
    <mergeCell ref="A19:A27"/>
    <mergeCell ref="A6:A18"/>
    <mergeCell ref="A5:B5"/>
    <mergeCell ref="A2:U2"/>
    <mergeCell ref="T4:U4"/>
    <mergeCell ref="L5:M5"/>
    <mergeCell ref="L6:L11"/>
    <mergeCell ref="L12:L18"/>
  </mergeCells>
  <phoneticPr fontId="10"/>
  <printOptions gridLinesSet="0"/>
  <pageMargins left="0.59055118110236227" right="0" top="0.59055118110236227" bottom="0.19685039370078741" header="0.11811023622047245" footer="0.11811023622047245"/>
  <pageSetup paperSize="9" orientation="landscape" horizontalDpi="4294967292" verticalDpi="4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6"/>
  <sheetViews>
    <sheetView showGridLines="0" showZeros="0" zoomScaleNormal="100" workbookViewId="0">
      <selection activeCell="M4" sqref="M4:O5"/>
    </sheetView>
  </sheetViews>
  <sheetFormatPr defaultRowHeight="13.5" x14ac:dyDescent="0.15"/>
  <cols>
    <col min="1" max="1" width="3.125" style="67" customWidth="1"/>
    <col min="2" max="2" width="2.625" style="31" customWidth="1"/>
    <col min="3" max="3" width="13.625" style="31" customWidth="1"/>
    <col min="4" max="4" width="7.625" style="31" customWidth="1"/>
    <col min="5" max="6" width="9.625" style="31" customWidth="1"/>
    <col min="7" max="7" width="2.625" style="31" customWidth="1"/>
    <col min="8" max="8" width="13.625" style="31" customWidth="1"/>
    <col min="9" max="9" width="7.625" style="31" customWidth="1"/>
    <col min="10" max="11" width="9.625" style="31" customWidth="1"/>
    <col min="12" max="12" width="2.75" style="31" customWidth="1"/>
    <col min="13" max="13" width="13.625" style="31" customWidth="1"/>
    <col min="14" max="14" width="7.625" style="31" customWidth="1"/>
    <col min="15" max="16" width="9.625" style="31" customWidth="1"/>
    <col min="17" max="16384" width="9" style="31"/>
  </cols>
  <sheetData>
    <row r="1" spans="1:16" s="21" customFormat="1" ht="14.25" thickBot="1" x14ac:dyDescent="0.2">
      <c r="A1" s="66"/>
      <c r="C1" s="562" t="s">
        <v>358</v>
      </c>
      <c r="D1" s="563"/>
    </row>
    <row r="2" spans="1:16" s="21" customFormat="1" ht="15" customHeight="1" thickBot="1" x14ac:dyDescent="0.2">
      <c r="A2" s="66"/>
      <c r="C2" s="362"/>
      <c r="D2" s="274"/>
      <c r="E2" s="274"/>
      <c r="M2" s="146" t="s">
        <v>504</v>
      </c>
      <c r="N2" s="147"/>
      <c r="O2" s="584" t="s">
        <v>144</v>
      </c>
      <c r="P2" s="585"/>
    </row>
    <row r="3" spans="1:16" ht="15" customHeight="1" thickBot="1" x14ac:dyDescent="0.2">
      <c r="A3" s="170"/>
      <c r="C3" s="32" t="s">
        <v>145</v>
      </c>
      <c r="D3" s="33" t="s">
        <v>15</v>
      </c>
      <c r="E3" s="33" t="s">
        <v>16</v>
      </c>
      <c r="F3" s="34" t="s">
        <v>324</v>
      </c>
      <c r="H3" s="32" t="s">
        <v>145</v>
      </c>
      <c r="I3" s="33" t="s">
        <v>15</v>
      </c>
      <c r="J3" s="33" t="s">
        <v>16</v>
      </c>
      <c r="K3" s="34" t="s">
        <v>324</v>
      </c>
      <c r="M3" s="586" t="s">
        <v>17</v>
      </c>
      <c r="N3" s="587"/>
      <c r="O3" s="35"/>
      <c r="P3" s="36"/>
    </row>
    <row r="4" spans="1:16" ht="15" customHeight="1" x14ac:dyDescent="0.15">
      <c r="A4" s="363"/>
      <c r="C4" s="596" t="s">
        <v>415</v>
      </c>
      <c r="D4" s="597"/>
      <c r="E4" s="597"/>
      <c r="F4" s="598"/>
      <c r="H4" s="596" t="s">
        <v>417</v>
      </c>
      <c r="I4" s="597"/>
      <c r="J4" s="597"/>
      <c r="K4" s="598"/>
      <c r="M4" s="592"/>
      <c r="N4" s="593"/>
      <c r="O4" s="593"/>
      <c r="P4" s="405" t="s">
        <v>401</v>
      </c>
    </row>
    <row r="5" spans="1:16" ht="15" customHeight="1" thickBot="1" x14ac:dyDescent="0.2">
      <c r="A5" s="363"/>
      <c r="C5" s="348" t="s">
        <v>475</v>
      </c>
      <c r="D5" s="606" t="s">
        <v>477</v>
      </c>
      <c r="E5" s="607"/>
      <c r="F5" s="608"/>
      <c r="H5" s="300" t="s">
        <v>46</v>
      </c>
      <c r="I5" s="492" t="s">
        <v>465</v>
      </c>
      <c r="J5" s="294">
        <v>4420</v>
      </c>
      <c r="K5" s="143"/>
      <c r="M5" s="594"/>
      <c r="N5" s="595"/>
      <c r="O5" s="595"/>
      <c r="P5" s="81"/>
    </row>
    <row r="6" spans="1:16" ht="15" customHeight="1" x14ac:dyDescent="0.15">
      <c r="A6" s="364"/>
      <c r="C6" s="495" t="s">
        <v>476</v>
      </c>
      <c r="D6" s="606" t="s">
        <v>477</v>
      </c>
      <c r="E6" s="607"/>
      <c r="F6" s="608"/>
      <c r="H6" s="92" t="s">
        <v>26</v>
      </c>
      <c r="I6" s="492" t="s">
        <v>465</v>
      </c>
      <c r="J6" s="107">
        <v>5120</v>
      </c>
      <c r="K6" s="143"/>
      <c r="M6" s="148" t="s">
        <v>183</v>
      </c>
      <c r="N6" s="613"/>
      <c r="O6" s="613"/>
      <c r="P6" s="614"/>
    </row>
    <row r="7" spans="1:16" ht="15" customHeight="1" thickBot="1" x14ac:dyDescent="0.2">
      <c r="A7" s="170"/>
      <c r="C7" s="226" t="s">
        <v>28</v>
      </c>
      <c r="D7" s="606" t="s">
        <v>477</v>
      </c>
      <c r="E7" s="607"/>
      <c r="F7" s="608"/>
      <c r="G7" s="38"/>
      <c r="H7" s="300" t="s">
        <v>309</v>
      </c>
      <c r="I7" s="492" t="s">
        <v>465</v>
      </c>
      <c r="J7" s="294">
        <v>5500</v>
      </c>
      <c r="K7" s="143"/>
      <c r="M7" s="80"/>
      <c r="N7" s="615"/>
      <c r="O7" s="615"/>
      <c r="P7" s="616"/>
    </row>
    <row r="8" spans="1:16" ht="15" customHeight="1" x14ac:dyDescent="0.15">
      <c r="A8" s="365"/>
      <c r="C8" s="92" t="s">
        <v>266</v>
      </c>
      <c r="D8" s="606" t="s">
        <v>477</v>
      </c>
      <c r="E8" s="607"/>
      <c r="F8" s="608"/>
      <c r="G8" s="40"/>
      <c r="H8" s="300" t="s">
        <v>48</v>
      </c>
      <c r="I8" s="492" t="s">
        <v>465</v>
      </c>
      <c r="J8" s="294">
        <v>6280</v>
      </c>
      <c r="K8" s="143"/>
      <c r="M8" s="586" t="s">
        <v>184</v>
      </c>
      <c r="N8" s="604" t="s">
        <v>260</v>
      </c>
      <c r="O8" s="604" t="s">
        <v>261</v>
      </c>
      <c r="P8" s="611" t="s">
        <v>262</v>
      </c>
    </row>
    <row r="9" spans="1:16" s="21" customFormat="1" ht="15" customHeight="1" thickBot="1" x14ac:dyDescent="0.2">
      <c r="A9" s="67"/>
      <c r="B9" s="31"/>
      <c r="C9" s="226"/>
      <c r="D9" s="227"/>
      <c r="E9" s="185"/>
      <c r="F9" s="143"/>
      <c r="G9" s="31"/>
      <c r="H9" s="300" t="s">
        <v>23</v>
      </c>
      <c r="I9" s="492" t="s">
        <v>465</v>
      </c>
      <c r="J9" s="294">
        <v>4630</v>
      </c>
      <c r="K9" s="143"/>
      <c r="M9" s="617"/>
      <c r="N9" s="605"/>
      <c r="O9" s="605"/>
      <c r="P9" s="612"/>
    </row>
    <row r="10" spans="1:16" s="21" customFormat="1" ht="15" customHeight="1" x14ac:dyDescent="0.15">
      <c r="A10" s="66"/>
      <c r="C10" s="92"/>
      <c r="D10" s="87"/>
      <c r="E10" s="91"/>
      <c r="F10" s="267"/>
      <c r="H10" s="92" t="s">
        <v>49</v>
      </c>
      <c r="I10" s="492" t="s">
        <v>465</v>
      </c>
      <c r="J10" s="107">
        <v>4060</v>
      </c>
      <c r="K10" s="143"/>
      <c r="M10" s="590" t="s">
        <v>188</v>
      </c>
      <c r="N10" s="591"/>
      <c r="O10" s="588" t="s">
        <v>189</v>
      </c>
      <c r="P10" s="589"/>
    </row>
    <row r="11" spans="1:16" s="21" customFormat="1" ht="15" customHeight="1" x14ac:dyDescent="0.15">
      <c r="A11" s="66"/>
      <c r="C11" s="92"/>
      <c r="D11" s="87"/>
      <c r="E11" s="342"/>
      <c r="F11" s="143"/>
      <c r="H11" s="92" t="s">
        <v>31</v>
      </c>
      <c r="I11" s="492" t="s">
        <v>465</v>
      </c>
      <c r="J11" s="107">
        <v>4400</v>
      </c>
      <c r="K11" s="143"/>
      <c r="M11" s="570">
        <f>新潟市!O11+下越１!O11+下越２!O11+中越１!O11+中越２!O11+上越!O11</f>
        <v>0</v>
      </c>
      <c r="N11" s="571"/>
      <c r="O11" s="571">
        <f>F22+F42+P26</f>
        <v>0</v>
      </c>
      <c r="P11" s="574"/>
    </row>
    <row r="12" spans="1:16" s="21" customFormat="1" ht="15" customHeight="1" thickBot="1" x14ac:dyDescent="0.2">
      <c r="A12" s="66"/>
      <c r="C12" s="273"/>
      <c r="D12" s="164"/>
      <c r="E12" s="251"/>
      <c r="F12" s="269"/>
      <c r="H12" s="92" t="s">
        <v>269</v>
      </c>
      <c r="I12" s="507" t="s">
        <v>500</v>
      </c>
      <c r="J12" s="507"/>
      <c r="K12" s="143"/>
      <c r="M12" s="572"/>
      <c r="N12" s="573"/>
      <c r="O12" s="573"/>
      <c r="P12" s="575"/>
    </row>
    <row r="13" spans="1:16" s="21" customFormat="1" ht="15" customHeight="1" thickTop="1" thickBot="1" x14ac:dyDescent="0.2">
      <c r="A13" s="66"/>
      <c r="C13" s="600" t="s">
        <v>156</v>
      </c>
      <c r="D13" s="601"/>
      <c r="E13" s="95">
        <f>SUM(E5:E12)</f>
        <v>0</v>
      </c>
      <c r="F13" s="263">
        <f>SUM(F5:F12)</f>
        <v>0</v>
      </c>
      <c r="H13" s="92" t="s">
        <v>270</v>
      </c>
      <c r="I13" s="492" t="s">
        <v>465</v>
      </c>
      <c r="J13" s="107">
        <v>3950</v>
      </c>
      <c r="K13" s="143"/>
      <c r="M13" s="149" t="s">
        <v>190</v>
      </c>
      <c r="N13" s="487" t="s">
        <v>467</v>
      </c>
      <c r="O13" s="61"/>
      <c r="P13" s="150"/>
    </row>
    <row r="14" spans="1:16" s="21" customFormat="1" ht="15" customHeight="1" x14ac:dyDescent="0.15">
      <c r="A14" s="66"/>
      <c r="C14" s="93" t="s">
        <v>478</v>
      </c>
      <c r="D14" s="606" t="s">
        <v>477</v>
      </c>
      <c r="E14" s="607"/>
      <c r="F14" s="608"/>
      <c r="H14" s="300" t="s">
        <v>33</v>
      </c>
      <c r="I14" s="492" t="s">
        <v>465</v>
      </c>
      <c r="J14" s="299">
        <v>2560</v>
      </c>
      <c r="K14" s="143"/>
      <c r="M14" s="151" t="s">
        <v>191</v>
      </c>
      <c r="N14" s="82"/>
      <c r="O14" s="82"/>
      <c r="P14" s="83"/>
    </row>
    <row r="15" spans="1:16" s="21" customFormat="1" ht="15" customHeight="1" thickBot="1" x14ac:dyDescent="0.2">
      <c r="A15" s="66"/>
      <c r="C15" s="300" t="s">
        <v>19</v>
      </c>
      <c r="D15" s="606" t="s">
        <v>477</v>
      </c>
      <c r="E15" s="607"/>
      <c r="F15" s="608"/>
      <c r="H15" s="300" t="s">
        <v>271</v>
      </c>
      <c r="I15" s="492" t="s">
        <v>465</v>
      </c>
      <c r="J15" s="294">
        <v>4720</v>
      </c>
      <c r="K15" s="143"/>
      <c r="M15" s="568"/>
      <c r="N15" s="569"/>
      <c r="O15" s="569"/>
      <c r="P15" s="152" t="s">
        <v>25</v>
      </c>
    </row>
    <row r="16" spans="1:16" s="21" customFormat="1" ht="15" customHeight="1" x14ac:dyDescent="0.15">
      <c r="A16" s="66"/>
      <c r="C16" s="92" t="s">
        <v>479</v>
      </c>
      <c r="D16" s="606" t="s">
        <v>477</v>
      </c>
      <c r="E16" s="607"/>
      <c r="F16" s="608"/>
      <c r="H16" s="92" t="s">
        <v>272</v>
      </c>
      <c r="I16" s="492" t="s">
        <v>465</v>
      </c>
      <c r="J16" s="107">
        <v>5160</v>
      </c>
      <c r="K16" s="143"/>
      <c r="M16" s="580" t="s">
        <v>192</v>
      </c>
      <c r="N16" s="581"/>
      <c r="O16" s="566" t="s">
        <v>193</v>
      </c>
      <c r="P16" s="567"/>
    </row>
    <row r="17" spans="1:16" s="21" customFormat="1" ht="15" customHeight="1" thickBot="1" x14ac:dyDescent="0.2">
      <c r="A17" s="66"/>
      <c r="C17" s="332" t="s">
        <v>340</v>
      </c>
      <c r="D17" s="333" t="s">
        <v>342</v>
      </c>
      <c r="E17" s="306">
        <v>3130</v>
      </c>
      <c r="F17" s="609"/>
      <c r="H17" s="92" t="s">
        <v>273</v>
      </c>
      <c r="I17" s="492" t="s">
        <v>465</v>
      </c>
      <c r="J17" s="107">
        <v>2060</v>
      </c>
      <c r="K17" s="143"/>
      <c r="M17" s="578" t="s">
        <v>194</v>
      </c>
      <c r="N17" s="579"/>
      <c r="O17" s="576"/>
      <c r="P17" s="577"/>
    </row>
    <row r="18" spans="1:16" s="21" customFormat="1" ht="15" customHeight="1" thickBot="1" x14ac:dyDescent="0.2">
      <c r="A18" s="66"/>
      <c r="C18" s="334" t="s">
        <v>341</v>
      </c>
      <c r="D18" s="335"/>
      <c r="E18" s="336"/>
      <c r="F18" s="610"/>
      <c r="H18" s="92" t="s">
        <v>274</v>
      </c>
      <c r="I18" s="492" t="s">
        <v>465</v>
      </c>
      <c r="J18" s="107">
        <v>3920</v>
      </c>
      <c r="K18" s="143"/>
    </row>
    <row r="19" spans="1:16" s="21" customFormat="1" ht="15" customHeight="1" x14ac:dyDescent="0.15">
      <c r="A19" s="66"/>
      <c r="C19" s="92" t="s">
        <v>22</v>
      </c>
      <c r="D19" s="90" t="s">
        <v>18</v>
      </c>
      <c r="E19" s="91">
        <v>1120</v>
      </c>
      <c r="F19" s="143"/>
      <c r="H19" s="92" t="s">
        <v>36</v>
      </c>
      <c r="I19" s="108" t="s">
        <v>330</v>
      </c>
      <c r="J19" s="107">
        <v>7100</v>
      </c>
      <c r="K19" s="143"/>
      <c r="M19" s="229" t="s">
        <v>157</v>
      </c>
      <c r="N19" s="230" t="s">
        <v>15</v>
      </c>
      <c r="O19" s="230" t="s">
        <v>16</v>
      </c>
      <c r="P19" s="231" t="s">
        <v>324</v>
      </c>
    </row>
    <row r="20" spans="1:16" s="21" customFormat="1" ht="15" customHeight="1" thickBot="1" x14ac:dyDescent="0.2">
      <c r="A20" s="66"/>
      <c r="C20" s="98"/>
      <c r="D20" s="96"/>
      <c r="E20" s="185"/>
      <c r="F20" s="267"/>
      <c r="H20" s="300" t="s">
        <v>38</v>
      </c>
      <c r="I20" s="293" t="s">
        <v>37</v>
      </c>
      <c r="J20" s="294">
        <v>3400</v>
      </c>
      <c r="K20" s="143"/>
      <c r="M20" s="86" t="s">
        <v>41</v>
      </c>
      <c r="N20" s="317" t="s">
        <v>329</v>
      </c>
      <c r="O20" s="107">
        <v>2520</v>
      </c>
      <c r="P20" s="143"/>
    </row>
    <row r="21" spans="1:16" ht="15" customHeight="1" thickTop="1" thickBot="1" x14ac:dyDescent="0.2">
      <c r="A21" s="66"/>
      <c r="B21" s="21"/>
      <c r="C21" s="582" t="s">
        <v>146</v>
      </c>
      <c r="D21" s="583"/>
      <c r="E21" s="499">
        <f>SUM(E14:E20)</f>
        <v>4250</v>
      </c>
      <c r="F21" s="500">
        <f>F14+F15+F16+F17+F19</f>
        <v>0</v>
      </c>
      <c r="H21" s="300" t="s">
        <v>40</v>
      </c>
      <c r="I21" s="492" t="s">
        <v>465</v>
      </c>
      <c r="J21" s="294">
        <v>2800</v>
      </c>
      <c r="K21" s="143"/>
      <c r="M21" s="93" t="s">
        <v>42</v>
      </c>
      <c r="N21" s="317" t="s">
        <v>329</v>
      </c>
      <c r="O21" s="234">
        <v>2800</v>
      </c>
      <c r="P21" s="143"/>
    </row>
    <row r="22" spans="1:16" ht="15" customHeight="1" thickBot="1" x14ac:dyDescent="0.2">
      <c r="C22" s="602" t="s">
        <v>142</v>
      </c>
      <c r="D22" s="603"/>
      <c r="E22" s="99">
        <f>SUM(E21,E13)</f>
        <v>4250</v>
      </c>
      <c r="F22" s="215">
        <f>SUM(F21,F13)</f>
        <v>0</v>
      </c>
      <c r="H22" s="92" t="s">
        <v>275</v>
      </c>
      <c r="I22" s="492" t="s">
        <v>465</v>
      </c>
      <c r="J22" s="107">
        <v>2950</v>
      </c>
      <c r="K22" s="143"/>
      <c r="M22" s="292" t="s">
        <v>44</v>
      </c>
      <c r="N22" s="317" t="s">
        <v>329</v>
      </c>
      <c r="O22" s="299">
        <v>1800</v>
      </c>
      <c r="P22" s="143"/>
    </row>
    <row r="23" spans="1:16" ht="15" customHeight="1" thickBot="1" x14ac:dyDescent="0.2">
      <c r="C23" s="599"/>
      <c r="D23" s="599"/>
      <c r="E23" s="599"/>
      <c r="F23" s="599"/>
      <c r="H23" s="92" t="s">
        <v>267</v>
      </c>
      <c r="I23" s="492" t="s">
        <v>465</v>
      </c>
      <c r="J23" s="94">
        <v>2870</v>
      </c>
      <c r="K23" s="143"/>
      <c r="M23" s="86" t="s">
        <v>43</v>
      </c>
      <c r="N23" s="317" t="s">
        <v>329</v>
      </c>
      <c r="O23" s="107">
        <v>3390</v>
      </c>
      <c r="P23" s="143"/>
    </row>
    <row r="24" spans="1:16" ht="15" customHeight="1" thickBot="1" x14ac:dyDescent="0.2">
      <c r="C24" s="596" t="s">
        <v>416</v>
      </c>
      <c r="D24" s="597"/>
      <c r="E24" s="597"/>
      <c r="F24" s="598"/>
      <c r="H24" s="93" t="s">
        <v>266</v>
      </c>
      <c r="I24" s="492" t="s">
        <v>465</v>
      </c>
      <c r="J24" s="91">
        <v>4260</v>
      </c>
      <c r="K24" s="143"/>
      <c r="M24" s="103" t="s">
        <v>45</v>
      </c>
      <c r="N24" s="186" t="s">
        <v>465</v>
      </c>
      <c r="O24" s="212">
        <v>3460</v>
      </c>
      <c r="P24" s="267"/>
    </row>
    <row r="25" spans="1:16" ht="15" customHeight="1" thickTop="1" thickBot="1" x14ac:dyDescent="0.2">
      <c r="C25" s="348" t="s">
        <v>481</v>
      </c>
      <c r="D25" s="87" t="s">
        <v>158</v>
      </c>
      <c r="E25" s="91">
        <v>1800</v>
      </c>
      <c r="F25" s="143"/>
      <c r="H25" s="92" t="s">
        <v>268</v>
      </c>
      <c r="I25" s="492" t="s">
        <v>465</v>
      </c>
      <c r="J25" s="91">
        <v>2390</v>
      </c>
      <c r="K25" s="143"/>
      <c r="M25" s="564" t="s">
        <v>159</v>
      </c>
      <c r="N25" s="565"/>
      <c r="O25" s="511">
        <f>SUM(J31:J42)+SUM(O20:O24)</f>
        <v>54070</v>
      </c>
      <c r="P25" s="513">
        <f>SUM(K31:K42)+SUM(P20:P24)</f>
        <v>0</v>
      </c>
    </row>
    <row r="26" spans="1:16" ht="15" customHeight="1" thickBot="1" x14ac:dyDescent="0.2">
      <c r="C26" s="286" t="s">
        <v>32</v>
      </c>
      <c r="D26" s="287" t="s">
        <v>158</v>
      </c>
      <c r="E26" s="288">
        <v>3600</v>
      </c>
      <c r="F26" s="143"/>
      <c r="H26" s="92"/>
      <c r="I26" s="317"/>
      <c r="J26" s="91"/>
      <c r="K26" s="143"/>
      <c r="M26" s="602" t="s">
        <v>160</v>
      </c>
      <c r="N26" s="603"/>
      <c r="O26" s="99">
        <f>SUM(J30+O25)</f>
        <v>136620</v>
      </c>
      <c r="P26" s="215">
        <f>SUM(K30+P25)</f>
        <v>0</v>
      </c>
    </row>
    <row r="27" spans="1:16" ht="15" customHeight="1" x14ac:dyDescent="0.15">
      <c r="C27" s="535" t="s">
        <v>493</v>
      </c>
      <c r="D27" s="287" t="s">
        <v>161</v>
      </c>
      <c r="E27" s="288">
        <v>2000</v>
      </c>
      <c r="F27" s="143"/>
      <c r="H27" s="92"/>
      <c r="I27" s="317"/>
      <c r="J27" s="91"/>
      <c r="K27" s="143"/>
    </row>
    <row r="28" spans="1:16" ht="15" customHeight="1" x14ac:dyDescent="0.15">
      <c r="C28" s="86" t="s">
        <v>20</v>
      </c>
      <c r="D28" s="87" t="s">
        <v>162</v>
      </c>
      <c r="E28" s="91">
        <v>1680</v>
      </c>
      <c r="F28" s="143"/>
      <c r="H28" s="92"/>
      <c r="I28" s="87"/>
      <c r="J28" s="91"/>
      <c r="K28" s="143"/>
      <c r="M28" s="599"/>
      <c r="N28" s="599"/>
      <c r="O28" s="599"/>
      <c r="P28" s="599"/>
    </row>
    <row r="29" spans="1:16" ht="15" customHeight="1" thickBot="1" x14ac:dyDescent="0.2">
      <c r="C29" s="117" t="s">
        <v>23</v>
      </c>
      <c r="D29" s="118" t="s">
        <v>162</v>
      </c>
      <c r="E29" s="185">
        <v>1830</v>
      </c>
      <c r="F29" s="143"/>
      <c r="H29" s="103"/>
      <c r="I29" s="104"/>
      <c r="J29" s="185"/>
      <c r="K29" s="267"/>
      <c r="M29" s="599"/>
      <c r="N29" s="599"/>
      <c r="O29" s="599"/>
      <c r="P29" s="599"/>
    </row>
    <row r="30" spans="1:16" ht="15" customHeight="1" thickTop="1" thickBot="1" x14ac:dyDescent="0.2">
      <c r="C30" s="86" t="s">
        <v>24</v>
      </c>
      <c r="D30" s="87" t="s">
        <v>162</v>
      </c>
      <c r="E30" s="91">
        <v>470</v>
      </c>
      <c r="F30" s="143"/>
      <c r="H30" s="619" t="s">
        <v>156</v>
      </c>
      <c r="I30" s="620"/>
      <c r="J30" s="511">
        <f>SUM(J5:J29)</f>
        <v>82550</v>
      </c>
      <c r="K30" s="512">
        <f>SUM(K5:K29)</f>
        <v>0</v>
      </c>
      <c r="M30" s="41"/>
      <c r="N30" s="39"/>
      <c r="O30" s="57"/>
      <c r="P30" s="44"/>
    </row>
    <row r="31" spans="1:16" ht="15" customHeight="1" x14ac:dyDescent="0.15">
      <c r="C31" s="117" t="s">
        <v>28</v>
      </c>
      <c r="D31" s="606" t="s">
        <v>489</v>
      </c>
      <c r="E31" s="607"/>
      <c r="F31" s="608"/>
      <c r="H31" s="86" t="s">
        <v>255</v>
      </c>
      <c r="I31" s="492" t="s">
        <v>465</v>
      </c>
      <c r="J31" s="234">
        <v>6530</v>
      </c>
      <c r="K31" s="265"/>
      <c r="M31" s="61"/>
      <c r="N31" s="233"/>
      <c r="O31" s="172"/>
      <c r="P31" s="172"/>
    </row>
    <row r="32" spans="1:16" ht="15" customHeight="1" thickBot="1" x14ac:dyDescent="0.2">
      <c r="C32" s="497" t="s">
        <v>266</v>
      </c>
      <c r="D32" s="118" t="s">
        <v>162</v>
      </c>
      <c r="E32" s="498">
        <v>2340</v>
      </c>
      <c r="F32" s="143"/>
      <c r="H32" s="86" t="s">
        <v>27</v>
      </c>
      <c r="I32" s="317" t="s">
        <v>329</v>
      </c>
      <c r="J32" s="107">
        <v>7200</v>
      </c>
      <c r="K32" s="143"/>
    </row>
    <row r="33" spans="3:16" ht="15" customHeight="1" thickTop="1" thickBot="1" x14ac:dyDescent="0.2">
      <c r="C33" s="564" t="s">
        <v>156</v>
      </c>
      <c r="D33" s="565"/>
      <c r="E33" s="499">
        <f>SUM(E25:E32)</f>
        <v>13720</v>
      </c>
      <c r="F33" s="500">
        <f>SUM(F25:F32)</f>
        <v>0</v>
      </c>
      <c r="H33" s="86" t="s">
        <v>29</v>
      </c>
      <c r="I33" s="492" t="s">
        <v>465</v>
      </c>
      <c r="J33" s="107">
        <v>3100</v>
      </c>
      <c r="K33" s="143"/>
      <c r="M33" s="599"/>
      <c r="N33" s="599"/>
      <c r="O33" s="599"/>
      <c r="P33" s="599"/>
    </row>
    <row r="34" spans="3:16" ht="15" customHeight="1" x14ac:dyDescent="0.15">
      <c r="C34" s="289" t="s">
        <v>30</v>
      </c>
      <c r="D34" s="496" t="s">
        <v>158</v>
      </c>
      <c r="E34" s="290">
        <v>1100</v>
      </c>
      <c r="F34" s="143"/>
      <c r="H34" s="86" t="s">
        <v>30</v>
      </c>
      <c r="I34" s="492" t="s">
        <v>465</v>
      </c>
      <c r="J34" s="107">
        <v>2980</v>
      </c>
      <c r="K34" s="143"/>
      <c r="M34" s="41"/>
      <c r="N34" s="39"/>
      <c r="O34" s="57"/>
      <c r="P34" s="44"/>
    </row>
    <row r="35" spans="3:16" ht="15" customHeight="1" x14ac:dyDescent="0.15">
      <c r="C35" s="286" t="s">
        <v>19</v>
      </c>
      <c r="D35" s="287" t="s">
        <v>158</v>
      </c>
      <c r="E35" s="288">
        <v>2000</v>
      </c>
      <c r="F35" s="143"/>
      <c r="H35" s="86" t="s">
        <v>19</v>
      </c>
      <c r="I35" s="492" t="s">
        <v>465</v>
      </c>
      <c r="J35" s="91">
        <v>3250</v>
      </c>
      <c r="K35" s="143"/>
      <c r="M35" s="61"/>
      <c r="N35" s="233"/>
      <c r="O35" s="172"/>
      <c r="P35" s="172"/>
    </row>
    <row r="36" spans="3:16" ht="15" customHeight="1" x14ac:dyDescent="0.15">
      <c r="C36" s="86" t="s">
        <v>27</v>
      </c>
      <c r="D36" s="87" t="s">
        <v>158</v>
      </c>
      <c r="E36" s="91">
        <v>1720</v>
      </c>
      <c r="F36" s="143"/>
      <c r="H36" s="86" t="s">
        <v>34</v>
      </c>
      <c r="I36" s="317" t="s">
        <v>329</v>
      </c>
      <c r="J36" s="107">
        <v>2150</v>
      </c>
      <c r="K36" s="143"/>
      <c r="M36" s="61"/>
      <c r="N36" s="233"/>
      <c r="O36" s="172"/>
      <c r="P36" s="63"/>
    </row>
    <row r="37" spans="3:16" ht="15" customHeight="1" x14ac:dyDescent="0.15">
      <c r="C37" s="86" t="s">
        <v>21</v>
      </c>
      <c r="D37" s="87" t="s">
        <v>158</v>
      </c>
      <c r="E37" s="91">
        <v>1400</v>
      </c>
      <c r="F37" s="143"/>
      <c r="H37" s="86" t="s">
        <v>21</v>
      </c>
      <c r="I37" s="317" t="s">
        <v>329</v>
      </c>
      <c r="J37" s="107">
        <v>6300</v>
      </c>
      <c r="K37" s="143"/>
    </row>
    <row r="38" spans="3:16" ht="15" customHeight="1" x14ac:dyDescent="0.15">
      <c r="C38" s="86" t="s">
        <v>22</v>
      </c>
      <c r="D38" s="87" t="s">
        <v>158</v>
      </c>
      <c r="E38" s="91">
        <v>1550</v>
      </c>
      <c r="F38" s="143"/>
      <c r="H38" s="86" t="s">
        <v>35</v>
      </c>
      <c r="I38" s="317" t="s">
        <v>329</v>
      </c>
      <c r="J38" s="107">
        <v>2920</v>
      </c>
      <c r="K38" s="143"/>
    </row>
    <row r="39" spans="3:16" ht="15" customHeight="1" x14ac:dyDescent="0.15">
      <c r="C39" s="348" t="s">
        <v>482</v>
      </c>
      <c r="D39" s="87" t="s">
        <v>158</v>
      </c>
      <c r="E39" s="91">
        <v>1100</v>
      </c>
      <c r="F39" s="143"/>
      <c r="H39" s="86" t="s">
        <v>22</v>
      </c>
      <c r="I39" s="317" t="s">
        <v>329</v>
      </c>
      <c r="J39" s="107">
        <v>3200</v>
      </c>
      <c r="K39" s="143"/>
    </row>
    <row r="40" spans="3:16" ht="15" customHeight="1" thickBot="1" x14ac:dyDescent="0.2">
      <c r="C40" s="501" t="s">
        <v>483</v>
      </c>
      <c r="D40" s="502" t="s">
        <v>158</v>
      </c>
      <c r="E40" s="251">
        <v>450</v>
      </c>
      <c r="F40" s="254"/>
      <c r="G40" s="45"/>
      <c r="H40" s="86" t="s">
        <v>39</v>
      </c>
      <c r="I40" s="108" t="s">
        <v>465</v>
      </c>
      <c r="J40" s="107">
        <v>2470</v>
      </c>
      <c r="K40" s="143"/>
    </row>
    <row r="41" spans="3:16" ht="15" customHeight="1" thickTop="1" thickBot="1" x14ac:dyDescent="0.2">
      <c r="C41" s="564" t="s">
        <v>146</v>
      </c>
      <c r="D41" s="565"/>
      <c r="E41" s="246">
        <f>SUM(E34:E40)</f>
        <v>9320</v>
      </c>
      <c r="F41" s="270">
        <f>SUM(F34:F40)</f>
        <v>0</v>
      </c>
      <c r="H41" s="86"/>
      <c r="I41" s="317"/>
      <c r="J41" s="107"/>
      <c r="K41" s="143"/>
      <c r="M41" s="228"/>
      <c r="N41" s="61"/>
      <c r="O41" s="224"/>
      <c r="P41" s="63"/>
    </row>
    <row r="42" spans="3:16" ht="14.25" thickBot="1" x14ac:dyDescent="0.2">
      <c r="C42" s="602" t="s">
        <v>143</v>
      </c>
      <c r="D42" s="603"/>
      <c r="E42" s="105">
        <f>SUM(E41,E33)</f>
        <v>23040</v>
      </c>
      <c r="F42" s="215">
        <f>SUM(F41,F33)</f>
        <v>0</v>
      </c>
      <c r="H42" s="344"/>
      <c r="I42" s="345"/>
      <c r="J42" s="245"/>
      <c r="K42" s="264"/>
      <c r="M42" s="228"/>
      <c r="N42" s="61"/>
      <c r="O42" s="224"/>
      <c r="P42" s="63"/>
    </row>
    <row r="43" spans="3:16" x14ac:dyDescent="0.15">
      <c r="H43" s="41"/>
      <c r="I43" s="39"/>
      <c r="J43" s="42"/>
      <c r="K43" s="44"/>
    </row>
    <row r="44" spans="3:16" x14ac:dyDescent="0.15">
      <c r="K44" s="37"/>
    </row>
    <row r="45" spans="3:16" x14ac:dyDescent="0.15">
      <c r="K45" s="37"/>
    </row>
    <row r="46" spans="3:16" x14ac:dyDescent="0.15">
      <c r="G46" s="37"/>
      <c r="H46" s="41"/>
      <c r="I46" s="39"/>
      <c r="J46" s="42"/>
      <c r="K46" s="44"/>
      <c r="L46" s="37"/>
      <c r="M46" s="37"/>
      <c r="N46" s="37"/>
      <c r="O46" s="37"/>
      <c r="P46" s="37"/>
    </row>
    <row r="47" spans="3:16" x14ac:dyDescent="0.15">
      <c r="C47" s="599"/>
      <c r="D47" s="599"/>
      <c r="E47" s="599"/>
      <c r="F47" s="599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x14ac:dyDescent="0.15">
      <c r="C48" s="41"/>
      <c r="D48" s="39"/>
      <c r="E48" s="44"/>
      <c r="F48" s="44"/>
      <c r="G48" s="37"/>
      <c r="H48" s="37"/>
      <c r="I48" s="37"/>
      <c r="J48" s="37"/>
      <c r="K48" s="37"/>
      <c r="L48" s="37"/>
      <c r="M48" s="167"/>
      <c r="N48" s="39"/>
      <c r="O48" s="23"/>
      <c r="P48" s="57"/>
    </row>
    <row r="49" spans="3:16" x14ac:dyDescent="0.15">
      <c r="C49" s="41"/>
      <c r="D49" s="43"/>
      <c r="E49" s="44"/>
      <c r="F49" s="44"/>
      <c r="G49" s="37"/>
      <c r="H49" s="618"/>
      <c r="I49" s="618"/>
      <c r="J49" s="232"/>
      <c r="K49" s="232"/>
      <c r="L49" s="37"/>
      <c r="M49" s="41"/>
      <c r="N49" s="39"/>
      <c r="O49" s="44"/>
      <c r="P49" s="44"/>
    </row>
    <row r="50" spans="3:16" x14ac:dyDescent="0.15">
      <c r="C50" s="41"/>
      <c r="D50" s="39"/>
      <c r="E50" s="44"/>
      <c r="F50" s="44"/>
      <c r="G50" s="37"/>
      <c r="H50" s="41"/>
      <c r="I50" s="39"/>
      <c r="J50" s="42"/>
      <c r="K50" s="44"/>
      <c r="L50" s="37"/>
      <c r="M50" s="41"/>
      <c r="N50" s="39"/>
      <c r="O50" s="42"/>
      <c r="P50" s="44"/>
    </row>
    <row r="51" spans="3:16" x14ac:dyDescent="0.15">
      <c r="C51" s="41"/>
      <c r="D51" s="39"/>
      <c r="E51" s="44"/>
      <c r="F51" s="44"/>
      <c r="G51" s="37"/>
      <c r="H51" s="41"/>
      <c r="I51" s="39"/>
      <c r="J51" s="42"/>
      <c r="K51" s="44"/>
      <c r="L51" s="37"/>
      <c r="M51" s="41"/>
      <c r="N51" s="39"/>
      <c r="O51" s="42"/>
      <c r="P51" s="44"/>
    </row>
    <row r="52" spans="3:16" x14ac:dyDescent="0.15">
      <c r="C52" s="41"/>
      <c r="D52" s="39"/>
      <c r="E52" s="44"/>
      <c r="F52" s="44"/>
      <c r="G52" s="37"/>
      <c r="H52" s="41"/>
      <c r="I52" s="39"/>
      <c r="J52" s="42"/>
      <c r="K52" s="44"/>
      <c r="L52" s="37"/>
      <c r="M52" s="618"/>
      <c r="N52" s="618"/>
      <c r="O52" s="232"/>
      <c r="P52" s="232"/>
    </row>
    <row r="53" spans="3:16" x14ac:dyDescent="0.15">
      <c r="C53" s="41"/>
      <c r="D53" s="39"/>
      <c r="E53" s="44"/>
      <c r="F53" s="44"/>
      <c r="G53" s="37"/>
      <c r="H53" s="41"/>
      <c r="I53" s="39"/>
      <c r="J53" s="42"/>
      <c r="K53" s="42"/>
      <c r="L53" s="37"/>
      <c r="M53" s="599"/>
      <c r="N53" s="599"/>
      <c r="O53" s="62"/>
      <c r="P53" s="62"/>
    </row>
    <row r="54" spans="3:16" x14ac:dyDescent="0.15">
      <c r="C54" s="41"/>
      <c r="D54" s="39"/>
      <c r="E54" s="44"/>
      <c r="F54" s="44"/>
      <c r="G54" s="37"/>
      <c r="H54" s="41"/>
      <c r="I54" s="39"/>
      <c r="J54" s="42"/>
      <c r="K54" s="42"/>
      <c r="L54" s="37"/>
      <c r="M54" s="37"/>
      <c r="N54" s="37"/>
      <c r="O54" s="37"/>
      <c r="P54" s="37"/>
    </row>
    <row r="55" spans="3:16" x14ac:dyDescent="0.15">
      <c r="C55" s="41"/>
      <c r="D55" s="39"/>
      <c r="E55" s="44"/>
      <c r="F55" s="44"/>
      <c r="G55" s="37"/>
      <c r="H55" s="41"/>
      <c r="I55" s="39"/>
      <c r="J55" s="42"/>
      <c r="K55" s="42"/>
      <c r="L55" s="37"/>
      <c r="M55" s="599"/>
      <c r="N55" s="599"/>
      <c r="O55" s="599"/>
      <c r="P55" s="599"/>
    </row>
    <row r="56" spans="3:16" x14ac:dyDescent="0.15">
      <c r="C56" s="41"/>
      <c r="D56" s="43"/>
      <c r="E56" s="44"/>
      <c r="F56" s="39"/>
      <c r="G56" s="37"/>
      <c r="H56" s="41"/>
      <c r="I56" s="39"/>
      <c r="J56" s="44"/>
      <c r="K56" s="44"/>
      <c r="L56" s="37"/>
      <c r="M56" s="41"/>
      <c r="N56" s="39"/>
      <c r="O56" s="42"/>
      <c r="P56" s="44"/>
    </row>
    <row r="57" spans="3:16" x14ac:dyDescent="0.15">
      <c r="C57" s="618"/>
      <c r="D57" s="618"/>
      <c r="E57" s="225"/>
      <c r="F57" s="39"/>
      <c r="G57" s="37"/>
      <c r="H57" s="41"/>
      <c r="I57" s="39"/>
      <c r="J57" s="42"/>
      <c r="K57" s="44"/>
      <c r="L57" s="37"/>
      <c r="M57" s="41"/>
      <c r="N57" s="39"/>
      <c r="O57" s="42"/>
      <c r="P57" s="44"/>
    </row>
    <row r="58" spans="3:16" x14ac:dyDescent="0.15">
      <c r="C58" s="41"/>
      <c r="D58" s="39"/>
      <c r="E58" s="44"/>
      <c r="F58" s="44"/>
      <c r="G58" s="37"/>
      <c r="H58" s="41"/>
      <c r="I58" s="39"/>
      <c r="J58" s="42"/>
      <c r="K58" s="44"/>
      <c r="L58" s="37"/>
      <c r="M58" s="61"/>
      <c r="N58" s="233"/>
      <c r="O58" s="172"/>
      <c r="P58" s="63"/>
    </row>
    <row r="59" spans="3:16" x14ac:dyDescent="0.15">
      <c r="C59" s="41"/>
      <c r="D59" s="39"/>
      <c r="E59" s="44"/>
      <c r="F59" s="44"/>
      <c r="G59" s="37"/>
      <c r="H59" s="41"/>
      <c r="I59" s="39"/>
      <c r="J59" s="42"/>
      <c r="K59" s="44"/>
      <c r="L59" s="37"/>
      <c r="M59" s="37"/>
      <c r="N59" s="37"/>
      <c r="O59" s="37"/>
      <c r="P59" s="37"/>
    </row>
    <row r="60" spans="3:16" x14ac:dyDescent="0.15">
      <c r="C60" s="41"/>
      <c r="D60" s="39"/>
      <c r="E60" s="44"/>
      <c r="F60" s="44"/>
      <c r="G60" s="37"/>
      <c r="H60" s="41"/>
      <c r="I60" s="39"/>
      <c r="J60" s="42"/>
      <c r="K60" s="44"/>
      <c r="L60" s="37"/>
      <c r="M60" s="37"/>
      <c r="N60" s="37"/>
      <c r="O60" s="37"/>
      <c r="P60" s="37"/>
    </row>
    <row r="61" spans="3:16" x14ac:dyDescent="0.15">
      <c r="C61" s="41"/>
      <c r="D61" s="39"/>
      <c r="E61" s="44"/>
      <c r="F61" s="44"/>
      <c r="G61" s="37"/>
      <c r="H61" s="41"/>
      <c r="I61" s="39"/>
      <c r="J61" s="42"/>
      <c r="K61" s="44"/>
      <c r="L61" s="37"/>
      <c r="M61" s="37"/>
      <c r="N61" s="37"/>
      <c r="O61" s="37"/>
      <c r="P61" s="37"/>
    </row>
    <row r="62" spans="3:16" x14ac:dyDescent="0.15">
      <c r="C62" s="41"/>
      <c r="D62" s="39"/>
      <c r="E62" s="44"/>
      <c r="F62" s="44"/>
      <c r="G62" s="37"/>
      <c r="H62" s="41"/>
      <c r="I62" s="39"/>
      <c r="J62" s="42"/>
      <c r="K62" s="44"/>
      <c r="L62" s="37"/>
      <c r="M62" s="37"/>
      <c r="N62" s="37"/>
      <c r="O62" s="37"/>
      <c r="P62" s="37"/>
    </row>
    <row r="63" spans="3:16" x14ac:dyDescent="0.15">
      <c r="C63" s="41"/>
      <c r="D63" s="39"/>
      <c r="E63" s="44"/>
      <c r="F63" s="44"/>
      <c r="H63" s="37"/>
      <c r="I63" s="37"/>
      <c r="J63" s="37"/>
      <c r="K63" s="37"/>
    </row>
    <row r="64" spans="3:16" x14ac:dyDescent="0.15">
      <c r="C64" s="618"/>
      <c r="D64" s="618"/>
      <c r="E64" s="44"/>
      <c r="F64" s="44"/>
      <c r="H64" s="37"/>
      <c r="I64" s="37"/>
      <c r="J64" s="37"/>
      <c r="K64" s="37"/>
    </row>
    <row r="65" spans="3:11" x14ac:dyDescent="0.15">
      <c r="C65" s="599"/>
      <c r="D65" s="599"/>
      <c r="E65" s="224"/>
      <c r="F65" s="63"/>
      <c r="H65" s="37"/>
      <c r="I65" s="37"/>
      <c r="J65" s="37"/>
      <c r="K65" s="37"/>
    </row>
    <row r="66" spans="3:11" x14ac:dyDescent="0.15">
      <c r="H66" s="37"/>
      <c r="I66" s="37"/>
      <c r="J66" s="37"/>
      <c r="K66" s="37"/>
    </row>
    <row r="67" spans="3:11" x14ac:dyDescent="0.15">
      <c r="H67" s="37"/>
      <c r="I67" s="37"/>
      <c r="J67" s="37"/>
      <c r="K67" s="37"/>
    </row>
    <row r="68" spans="3:11" x14ac:dyDescent="0.15">
      <c r="H68" s="37"/>
      <c r="I68" s="37"/>
      <c r="J68" s="37"/>
      <c r="K68" s="37"/>
    </row>
    <row r="69" spans="3:11" x14ac:dyDescent="0.15">
      <c r="H69" s="37"/>
      <c r="I69" s="37"/>
      <c r="J69" s="37"/>
      <c r="K69" s="37"/>
    </row>
    <row r="70" spans="3:11" x14ac:dyDescent="0.15">
      <c r="H70" s="37"/>
      <c r="I70" s="37"/>
      <c r="J70" s="37"/>
      <c r="K70" s="37"/>
    </row>
    <row r="71" spans="3:11" x14ac:dyDescent="0.15">
      <c r="H71" s="37"/>
      <c r="I71" s="37"/>
      <c r="J71" s="37"/>
      <c r="K71" s="37"/>
    </row>
    <row r="72" spans="3:11" x14ac:dyDescent="0.15">
      <c r="H72" s="37"/>
      <c r="I72" s="37"/>
      <c r="J72" s="37"/>
      <c r="K72" s="37"/>
    </row>
    <row r="73" spans="3:11" x14ac:dyDescent="0.15">
      <c r="H73" s="37"/>
      <c r="I73" s="37"/>
      <c r="J73" s="37"/>
      <c r="K73" s="37"/>
    </row>
    <row r="74" spans="3:11" x14ac:dyDescent="0.15">
      <c r="H74" s="37"/>
      <c r="I74" s="37"/>
      <c r="J74" s="37"/>
      <c r="K74" s="37"/>
    </row>
    <row r="75" spans="3:11" x14ac:dyDescent="0.15">
      <c r="H75" s="37"/>
      <c r="I75" s="37"/>
      <c r="J75" s="37"/>
      <c r="K75" s="37"/>
    </row>
    <row r="76" spans="3:11" x14ac:dyDescent="0.15">
      <c r="H76" s="37"/>
      <c r="I76" s="37"/>
      <c r="J76" s="37"/>
      <c r="K76" s="37"/>
    </row>
  </sheetData>
  <customSheetViews>
    <customSheetView guid="{5C72CF21-BE65-11D5-936B-0000F497F8AE}" showGridLines="0" showRuler="0">
      <selection activeCell="E39" sqref="E39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&amp;C&amp;10ア・朝日新聞/マ・毎日新聞/ヨ・読売新聞/サ・産経新聞/新・新潟日報/経・日経新聞/合・全紙取扱店</oddFooter>
      </headerFooter>
    </customSheetView>
  </customSheetViews>
  <mergeCells count="51">
    <mergeCell ref="H49:I49"/>
    <mergeCell ref="H30:I30"/>
    <mergeCell ref="M52:N52"/>
    <mergeCell ref="M55:P55"/>
    <mergeCell ref="M26:N26"/>
    <mergeCell ref="M28:P28"/>
    <mergeCell ref="M33:P33"/>
    <mergeCell ref="M29:P29"/>
    <mergeCell ref="C65:D65"/>
    <mergeCell ref="C24:F24"/>
    <mergeCell ref="C42:D42"/>
    <mergeCell ref="C64:D64"/>
    <mergeCell ref="C41:D41"/>
    <mergeCell ref="C57:D57"/>
    <mergeCell ref="C47:F47"/>
    <mergeCell ref="C33:D33"/>
    <mergeCell ref="D31:F31"/>
    <mergeCell ref="O8:O9"/>
    <mergeCell ref="P8:P9"/>
    <mergeCell ref="N6:P7"/>
    <mergeCell ref="M8:M9"/>
    <mergeCell ref="M53:N53"/>
    <mergeCell ref="C23:F23"/>
    <mergeCell ref="C4:F4"/>
    <mergeCell ref="C13:D13"/>
    <mergeCell ref="C22:D22"/>
    <mergeCell ref="N8:N9"/>
    <mergeCell ref="D5:F5"/>
    <mergeCell ref="D6:F6"/>
    <mergeCell ref="D7:F7"/>
    <mergeCell ref="D8:F8"/>
    <mergeCell ref="D14:F14"/>
    <mergeCell ref="D15:F15"/>
    <mergeCell ref="D16:F16"/>
    <mergeCell ref="F17:F18"/>
    <mergeCell ref="C1:D1"/>
    <mergeCell ref="M25:N25"/>
    <mergeCell ref="O16:P16"/>
    <mergeCell ref="M15:O15"/>
    <mergeCell ref="M11:N12"/>
    <mergeCell ref="O11:P12"/>
    <mergeCell ref="O17:P17"/>
    <mergeCell ref="M17:N17"/>
    <mergeCell ref="M16:N16"/>
    <mergeCell ref="C21:D21"/>
    <mergeCell ref="O2:P2"/>
    <mergeCell ref="M3:N3"/>
    <mergeCell ref="O10:P10"/>
    <mergeCell ref="M10:N10"/>
    <mergeCell ref="M4:O5"/>
    <mergeCell ref="H4:K4"/>
  </mergeCells>
  <phoneticPr fontId="10"/>
  <conditionalFormatting sqref="K5:K42">
    <cfRule type="cellIs" dxfId="23" priority="8" operator="greaterThan">
      <formula>J5</formula>
    </cfRule>
  </conditionalFormatting>
  <conditionalFormatting sqref="F17 F19:F20">
    <cfRule type="cellIs" dxfId="22" priority="7" operator="greaterThan">
      <formula>E17</formula>
    </cfRule>
  </conditionalFormatting>
  <conditionalFormatting sqref="F25:F30">
    <cfRule type="cellIs" dxfId="21" priority="6" operator="greaterThan">
      <formula>E25</formula>
    </cfRule>
  </conditionalFormatting>
  <conditionalFormatting sqref="F32">
    <cfRule type="cellIs" dxfId="20" priority="5" operator="greaterThan">
      <formula>E32</formula>
    </cfRule>
  </conditionalFormatting>
  <conditionalFormatting sqref="F34:F39">
    <cfRule type="cellIs" dxfId="19" priority="4" operator="greaterThan">
      <formula>E34</formula>
    </cfRule>
  </conditionalFormatting>
  <conditionalFormatting sqref="F40">
    <cfRule type="cellIs" dxfId="18" priority="3" operator="greaterThan">
      <formula>E40</formula>
    </cfRule>
  </conditionalFormatting>
  <conditionalFormatting sqref="P20:P23">
    <cfRule type="cellIs" dxfId="17" priority="2" operator="greaterThan">
      <formula>O20</formula>
    </cfRule>
  </conditionalFormatting>
  <conditionalFormatting sqref="P24">
    <cfRule type="cellIs" dxfId="16" priority="1" operator="greaterThan">
      <formula>O24</formula>
    </cfRule>
  </conditionalFormatting>
  <printOptions gridLinesSet="0"/>
  <pageMargins left="0.78740157480314965" right="0.19685039370078741" top="0.19685039370078741" bottom="0.19685039370078741" header="0" footer="0.11811023622047245"/>
  <pageSetup paperSize="9" scale="95" orientation="landscape" horizontalDpi="400" verticalDpi="400" r:id="rId2"/>
  <headerFooter alignWithMargins="0">
    <oddFooter>&amp;C&amp;10ア・朝日新聞/新・新潟日報/サ・産経新聞/マ・毎日新聞/ヨ・読売新聞/経・日経新聞/合・全紙取扱店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showGridLines="0" showZeros="0" zoomScaleNormal="100" workbookViewId="0">
      <selection activeCell="E42" activeCellId="1" sqref="E22 E42"/>
    </sheetView>
  </sheetViews>
  <sheetFormatPr defaultRowHeight="13.5" x14ac:dyDescent="0.15"/>
  <cols>
    <col min="1" max="1" width="3.125" style="67" customWidth="1"/>
    <col min="2" max="2" width="2.625" style="31" customWidth="1"/>
    <col min="3" max="3" width="13.625" style="31" customWidth="1"/>
    <col min="4" max="4" width="7.625" style="31" customWidth="1"/>
    <col min="5" max="6" width="9.625" style="31" customWidth="1"/>
    <col min="7" max="7" width="2.625" style="31" customWidth="1"/>
    <col min="8" max="8" width="13.625" style="31" customWidth="1"/>
    <col min="9" max="9" width="7.625" style="31" customWidth="1"/>
    <col min="10" max="11" width="9.625" style="31" customWidth="1"/>
    <col min="12" max="12" width="2.625" style="31" customWidth="1"/>
    <col min="13" max="13" width="13.625" style="31" customWidth="1"/>
    <col min="14" max="14" width="7.625" style="31" customWidth="1"/>
    <col min="15" max="16" width="9.625" style="31" customWidth="1"/>
    <col min="17" max="16384" width="9" style="31"/>
  </cols>
  <sheetData>
    <row r="1" spans="1:17" s="21" customFormat="1" ht="14.25" thickBot="1" x14ac:dyDescent="0.2">
      <c r="A1" s="66"/>
      <c r="C1" s="562" t="s">
        <v>357</v>
      </c>
      <c r="D1" s="563"/>
    </row>
    <row r="2" spans="1:17" s="21" customFormat="1" ht="15" customHeight="1" thickBot="1" x14ac:dyDescent="0.2">
      <c r="A2" s="66"/>
      <c r="M2" s="146" t="s">
        <v>504</v>
      </c>
      <c r="N2" s="147"/>
      <c r="O2" s="584" t="s">
        <v>163</v>
      </c>
      <c r="P2" s="585"/>
    </row>
    <row r="3" spans="1:17" ht="15" customHeight="1" thickBot="1" x14ac:dyDescent="0.2">
      <c r="A3" s="170"/>
      <c r="C3" s="32" t="s">
        <v>145</v>
      </c>
      <c r="D3" s="33" t="s">
        <v>15</v>
      </c>
      <c r="E3" s="33" t="s">
        <v>16</v>
      </c>
      <c r="F3" s="34" t="s">
        <v>324</v>
      </c>
      <c r="H3" s="32" t="s">
        <v>145</v>
      </c>
      <c r="I3" s="33" t="s">
        <v>15</v>
      </c>
      <c r="J3" s="33" t="s">
        <v>16</v>
      </c>
      <c r="K3" s="34" t="s">
        <v>324</v>
      </c>
      <c r="M3" s="586" t="s">
        <v>17</v>
      </c>
      <c r="N3" s="587"/>
      <c r="O3" s="35"/>
      <c r="P3" s="36"/>
      <c r="Q3" s="37"/>
    </row>
    <row r="4" spans="1:17" s="21" customFormat="1" ht="15" customHeight="1" x14ac:dyDescent="0.15">
      <c r="A4" s="363"/>
      <c r="B4" s="31"/>
      <c r="C4" s="637" t="s">
        <v>361</v>
      </c>
      <c r="D4" s="638"/>
      <c r="E4" s="638"/>
      <c r="F4" s="639"/>
      <c r="G4" s="31"/>
      <c r="H4" s="596" t="s">
        <v>364</v>
      </c>
      <c r="I4" s="597"/>
      <c r="J4" s="597"/>
      <c r="K4" s="598"/>
      <c r="L4" s="31"/>
      <c r="M4" s="592"/>
      <c r="N4" s="593"/>
      <c r="O4" s="593"/>
      <c r="P4" s="405" t="s">
        <v>401</v>
      </c>
      <c r="Q4" s="48"/>
    </row>
    <row r="5" spans="1:17" ht="15" customHeight="1" thickBot="1" x14ac:dyDescent="0.2">
      <c r="A5" s="363"/>
      <c r="C5" s="86" t="s">
        <v>226</v>
      </c>
      <c r="D5" s="87" t="s">
        <v>37</v>
      </c>
      <c r="E5" s="91">
        <v>3500</v>
      </c>
      <c r="F5" s="143"/>
      <c r="H5" s="348" t="s">
        <v>455</v>
      </c>
      <c r="I5" s="256" t="s">
        <v>330</v>
      </c>
      <c r="J5" s="107">
        <v>10230</v>
      </c>
      <c r="K5" s="143"/>
      <c r="M5" s="594"/>
      <c r="N5" s="595"/>
      <c r="O5" s="595"/>
      <c r="P5" s="81"/>
      <c r="Q5" s="37"/>
    </row>
    <row r="6" spans="1:17" ht="15" customHeight="1" x14ac:dyDescent="0.15">
      <c r="A6" s="364"/>
      <c r="C6" s="117" t="s">
        <v>227</v>
      </c>
      <c r="D6" s="118" t="s">
        <v>37</v>
      </c>
      <c r="E6" s="185">
        <v>900</v>
      </c>
      <c r="F6" s="143"/>
      <c r="H6" s="348" t="s">
        <v>456</v>
      </c>
      <c r="I6" s="256" t="s">
        <v>330</v>
      </c>
      <c r="J6" s="107">
        <v>9850</v>
      </c>
      <c r="K6" s="143"/>
      <c r="M6" s="148" t="s">
        <v>183</v>
      </c>
      <c r="N6" s="613"/>
      <c r="O6" s="613"/>
      <c r="P6" s="614"/>
      <c r="Q6" s="37"/>
    </row>
    <row r="7" spans="1:17" ht="15" customHeight="1" thickBot="1" x14ac:dyDescent="0.2">
      <c r="A7" s="170"/>
      <c r="C7" s="163" t="s">
        <v>252</v>
      </c>
      <c r="D7" s="507" t="s">
        <v>495</v>
      </c>
      <c r="E7" s="507"/>
      <c r="F7" s="537"/>
      <c r="G7" s="38"/>
      <c r="H7" s="117" t="s">
        <v>51</v>
      </c>
      <c r="I7" s="118" t="s">
        <v>18</v>
      </c>
      <c r="J7" s="185">
        <v>1840</v>
      </c>
      <c r="K7" s="609"/>
      <c r="M7" s="80"/>
      <c r="N7" s="615"/>
      <c r="O7" s="615"/>
      <c r="P7" s="616"/>
      <c r="Q7" s="37"/>
    </row>
    <row r="8" spans="1:17" ht="15" customHeight="1" x14ac:dyDescent="0.15">
      <c r="A8" s="365"/>
      <c r="C8" s="163" t="s">
        <v>252</v>
      </c>
      <c r="D8" s="108" t="s">
        <v>496</v>
      </c>
      <c r="E8" s="91">
        <v>4580</v>
      </c>
      <c r="F8" s="143"/>
      <c r="G8" s="38"/>
      <c r="H8" s="119" t="s">
        <v>52</v>
      </c>
      <c r="I8" s="102"/>
      <c r="J8" s="94"/>
      <c r="K8" s="610"/>
      <c r="M8" s="586" t="s">
        <v>184</v>
      </c>
      <c r="N8" s="604" t="s">
        <v>185</v>
      </c>
      <c r="O8" s="604" t="s">
        <v>186</v>
      </c>
      <c r="P8" s="611" t="s">
        <v>187</v>
      </c>
      <c r="Q8" s="37"/>
    </row>
    <row r="9" spans="1:17" ht="15" customHeight="1" thickBot="1" x14ac:dyDescent="0.2">
      <c r="C9" s="385"/>
      <c r="D9" s="386"/>
      <c r="E9" s="387"/>
      <c r="F9" s="267"/>
      <c r="G9" s="40"/>
      <c r="H9" s="86" t="s">
        <v>51</v>
      </c>
      <c r="I9" s="87" t="s">
        <v>154</v>
      </c>
      <c r="J9" s="107">
        <v>4000</v>
      </c>
      <c r="K9" s="143"/>
      <c r="M9" s="617"/>
      <c r="N9" s="605"/>
      <c r="O9" s="605"/>
      <c r="P9" s="612"/>
      <c r="Q9" s="37"/>
    </row>
    <row r="10" spans="1:17" ht="15" customHeight="1" thickTop="1" thickBot="1" x14ac:dyDescent="0.2">
      <c r="C10" s="257" t="s">
        <v>282</v>
      </c>
      <c r="D10" s="258"/>
      <c r="E10" s="115">
        <f>SUM(E5:E9)</f>
        <v>8980</v>
      </c>
      <c r="F10" s="255">
        <f>SUM(F5:F9)</f>
        <v>0</v>
      </c>
      <c r="H10" s="117" t="s">
        <v>63</v>
      </c>
      <c r="I10" s="118" t="s">
        <v>37</v>
      </c>
      <c r="J10" s="212">
        <v>2170</v>
      </c>
      <c r="K10" s="143"/>
      <c r="M10" s="590" t="s">
        <v>188</v>
      </c>
      <c r="N10" s="591"/>
      <c r="O10" s="588" t="s">
        <v>189</v>
      </c>
      <c r="P10" s="589"/>
      <c r="Q10" s="37"/>
    </row>
    <row r="11" spans="1:17" ht="15" customHeight="1" thickBot="1" x14ac:dyDescent="0.2">
      <c r="C11" s="351"/>
      <c r="D11" s="351"/>
      <c r="E11" s="374"/>
      <c r="F11" s="374"/>
      <c r="H11" s="103"/>
      <c r="I11" s="104"/>
      <c r="J11" s="145"/>
      <c r="K11" s="254"/>
      <c r="M11" s="633">
        <f>新潟市!M11</f>
        <v>0</v>
      </c>
      <c r="N11" s="634"/>
      <c r="O11" s="571">
        <f>F10+F14+F21+F29+F37+K12+K22+K28+K37+P26</f>
        <v>0</v>
      </c>
      <c r="P11" s="574"/>
      <c r="Q11" s="37"/>
    </row>
    <row r="12" spans="1:17" ht="15" customHeight="1" thickTop="1" thickBot="1" x14ac:dyDescent="0.2">
      <c r="C12" s="627" t="s">
        <v>363</v>
      </c>
      <c r="D12" s="628"/>
      <c r="E12" s="628"/>
      <c r="F12" s="629"/>
      <c r="H12" s="622" t="s">
        <v>282</v>
      </c>
      <c r="I12" s="623"/>
      <c r="J12" s="112">
        <f>SUM(J5:J11)</f>
        <v>28090</v>
      </c>
      <c r="K12" s="129">
        <f>SUM(K5:K11)</f>
        <v>0</v>
      </c>
      <c r="M12" s="635"/>
      <c r="N12" s="636"/>
      <c r="O12" s="573"/>
      <c r="P12" s="575"/>
      <c r="Q12" s="37"/>
    </row>
    <row r="13" spans="1:17" ht="15" customHeight="1" thickBot="1" x14ac:dyDescent="0.2">
      <c r="C13" s="103" t="s">
        <v>68</v>
      </c>
      <c r="D13" s="104" t="s">
        <v>37</v>
      </c>
      <c r="E13" s="97">
        <v>15800</v>
      </c>
      <c r="F13" s="267"/>
      <c r="H13" s="621"/>
      <c r="I13" s="621"/>
      <c r="J13" s="621"/>
      <c r="K13" s="621"/>
      <c r="M13" s="149" t="s">
        <v>190</v>
      </c>
      <c r="N13" s="487" t="s">
        <v>468</v>
      </c>
      <c r="O13" s="61"/>
      <c r="P13" s="150"/>
      <c r="Q13" s="37"/>
    </row>
    <row r="14" spans="1:17" ht="15" customHeight="1" thickTop="1" thickBot="1" x14ac:dyDescent="0.2">
      <c r="C14" s="257" t="s">
        <v>282</v>
      </c>
      <c r="D14" s="258"/>
      <c r="E14" s="112">
        <f>SUM(E12:E13)</f>
        <v>15800</v>
      </c>
      <c r="F14" s="266">
        <f>SUM(F12:F13)</f>
        <v>0</v>
      </c>
      <c r="H14" s="624" t="s">
        <v>362</v>
      </c>
      <c r="I14" s="625"/>
      <c r="J14" s="625"/>
      <c r="K14" s="626"/>
      <c r="M14" s="151" t="s">
        <v>191</v>
      </c>
      <c r="N14" s="82"/>
      <c r="O14" s="82"/>
      <c r="P14" s="83"/>
      <c r="Q14" s="37"/>
    </row>
    <row r="15" spans="1:17" ht="15" customHeight="1" thickBot="1" x14ac:dyDescent="0.2">
      <c r="C15" s="375"/>
      <c r="D15" s="352"/>
      <c r="E15" s="355"/>
      <c r="F15" s="355"/>
      <c r="H15" s="163" t="s">
        <v>207</v>
      </c>
      <c r="I15" s="317" t="s">
        <v>154</v>
      </c>
      <c r="J15" s="107">
        <v>1250</v>
      </c>
      <c r="K15" s="143"/>
      <c r="M15" s="568"/>
      <c r="N15" s="569"/>
      <c r="O15" s="569"/>
      <c r="P15" s="152" t="s">
        <v>25</v>
      </c>
      <c r="Q15" s="37"/>
    </row>
    <row r="16" spans="1:17" ht="15" customHeight="1" x14ac:dyDescent="0.15">
      <c r="C16" s="627" t="s">
        <v>418</v>
      </c>
      <c r="D16" s="628"/>
      <c r="E16" s="628"/>
      <c r="F16" s="629"/>
      <c r="H16" s="163" t="s">
        <v>207</v>
      </c>
      <c r="I16" s="108" t="s">
        <v>330</v>
      </c>
      <c r="J16" s="107">
        <v>6250</v>
      </c>
      <c r="K16" s="143"/>
      <c r="M16" s="580" t="s">
        <v>192</v>
      </c>
      <c r="N16" s="581"/>
      <c r="O16" s="566" t="s">
        <v>193</v>
      </c>
      <c r="P16" s="567"/>
      <c r="Q16" s="37"/>
    </row>
    <row r="17" spans="3:17" ht="15" customHeight="1" thickBot="1" x14ac:dyDescent="0.2">
      <c r="C17" s="348" t="s">
        <v>374</v>
      </c>
      <c r="D17" s="507" t="s">
        <v>495</v>
      </c>
      <c r="E17" s="507"/>
      <c r="F17" s="537"/>
      <c r="H17" s="163" t="s">
        <v>208</v>
      </c>
      <c r="I17" s="317" t="s">
        <v>346</v>
      </c>
      <c r="J17" s="107">
        <v>2610</v>
      </c>
      <c r="K17" s="143"/>
      <c r="M17" s="578" t="s">
        <v>194</v>
      </c>
      <c r="N17" s="579"/>
      <c r="O17" s="576"/>
      <c r="P17" s="577"/>
      <c r="Q17" s="37"/>
    </row>
    <row r="18" spans="3:17" ht="15" customHeight="1" thickBot="1" x14ac:dyDescent="0.2">
      <c r="C18" s="86" t="s">
        <v>61</v>
      </c>
      <c r="D18" s="108" t="s">
        <v>496</v>
      </c>
      <c r="E18" s="107">
        <v>8800</v>
      </c>
      <c r="F18" s="143"/>
      <c r="H18" s="211" t="s">
        <v>241</v>
      </c>
      <c r="I18" s="256" t="s">
        <v>330</v>
      </c>
      <c r="J18" s="234">
        <v>2020</v>
      </c>
      <c r="K18" s="143"/>
    </row>
    <row r="19" spans="3:17" ht="15" customHeight="1" x14ac:dyDescent="0.15">
      <c r="C19" s="117" t="s">
        <v>62</v>
      </c>
      <c r="D19" s="118" t="s">
        <v>37</v>
      </c>
      <c r="E19" s="212">
        <v>420</v>
      </c>
      <c r="F19" s="143"/>
      <c r="H19" s="163" t="s">
        <v>242</v>
      </c>
      <c r="I19" s="256" t="s">
        <v>330</v>
      </c>
      <c r="J19" s="107">
        <v>1580</v>
      </c>
      <c r="K19" s="143"/>
      <c r="M19" s="627" t="s">
        <v>259</v>
      </c>
      <c r="N19" s="628"/>
      <c r="O19" s="628"/>
      <c r="P19" s="629"/>
    </row>
    <row r="20" spans="3:17" ht="15" customHeight="1" thickBot="1" x14ac:dyDescent="0.2">
      <c r="C20" s="388"/>
      <c r="D20" s="389"/>
      <c r="E20" s="389"/>
      <c r="F20" s="254"/>
      <c r="H20" s="163" t="s">
        <v>243</v>
      </c>
      <c r="I20" s="87" t="s">
        <v>60</v>
      </c>
      <c r="J20" s="107">
        <v>1100</v>
      </c>
      <c r="K20" s="143"/>
      <c r="M20" s="86" t="s">
        <v>64</v>
      </c>
      <c r="N20" s="87" t="s">
        <v>37</v>
      </c>
      <c r="O20" s="107">
        <v>1780</v>
      </c>
      <c r="P20" s="143"/>
    </row>
    <row r="21" spans="3:17" ht="15" customHeight="1" thickTop="1" thickBot="1" x14ac:dyDescent="0.2">
      <c r="C21" s="372" t="s">
        <v>282</v>
      </c>
      <c r="D21" s="356"/>
      <c r="E21" s="112">
        <f>SUM(E17:E20)</f>
        <v>9220</v>
      </c>
      <c r="F21" s="129">
        <f>SUM(F17:F19)</f>
        <v>0</v>
      </c>
      <c r="H21" s="377" t="s">
        <v>244</v>
      </c>
      <c r="I21" s="104" t="s">
        <v>37</v>
      </c>
      <c r="J21" s="212">
        <v>2370</v>
      </c>
      <c r="K21" s="267"/>
      <c r="M21" s="86" t="s">
        <v>65</v>
      </c>
      <c r="N21" s="87" t="s">
        <v>37</v>
      </c>
      <c r="O21" s="91">
        <v>60</v>
      </c>
      <c r="P21" s="143"/>
    </row>
    <row r="22" spans="3:17" ht="15" customHeight="1" thickTop="1" thickBot="1" x14ac:dyDescent="0.2">
      <c r="C22" s="376"/>
      <c r="D22" s="352"/>
      <c r="E22" s="355"/>
      <c r="F22" s="355"/>
      <c r="H22" s="257" t="s">
        <v>282</v>
      </c>
      <c r="I22" s="258"/>
      <c r="J22" s="520">
        <f>SUM(J15:J21)</f>
        <v>17180</v>
      </c>
      <c r="K22" s="521">
        <f>SUM(K15:K21)</f>
        <v>0</v>
      </c>
      <c r="M22" s="86" t="s">
        <v>66</v>
      </c>
      <c r="N22" s="87" t="s">
        <v>37</v>
      </c>
      <c r="O22" s="107">
        <v>210</v>
      </c>
      <c r="P22" s="143"/>
    </row>
    <row r="23" spans="3:17" ht="15" customHeight="1" thickBot="1" x14ac:dyDescent="0.2">
      <c r="C23" s="627" t="s">
        <v>367</v>
      </c>
      <c r="D23" s="628"/>
      <c r="E23" s="628"/>
      <c r="F23" s="629"/>
      <c r="H23" s="376"/>
      <c r="I23" s="352"/>
      <c r="J23" s="355"/>
      <c r="K23" s="355"/>
      <c r="M23" s="86" t="s">
        <v>67</v>
      </c>
      <c r="N23" s="87" t="s">
        <v>37</v>
      </c>
      <c r="O23" s="107">
        <v>350</v>
      </c>
      <c r="P23" s="143"/>
    </row>
    <row r="24" spans="3:17" ht="15" customHeight="1" x14ac:dyDescent="0.15">
      <c r="C24" s="86" t="s">
        <v>56</v>
      </c>
      <c r="D24" s="256" t="s">
        <v>330</v>
      </c>
      <c r="E24" s="107">
        <v>3470</v>
      </c>
      <c r="F24" s="143"/>
      <c r="H24" s="627" t="s">
        <v>365</v>
      </c>
      <c r="I24" s="628"/>
      <c r="J24" s="628"/>
      <c r="K24" s="629"/>
      <c r="M24" s="86" t="s">
        <v>69</v>
      </c>
      <c r="N24" s="87" t="s">
        <v>37</v>
      </c>
      <c r="O24" s="107">
        <v>600</v>
      </c>
      <c r="P24" s="143"/>
    </row>
    <row r="25" spans="3:17" ht="15" customHeight="1" thickBot="1" x14ac:dyDescent="0.2">
      <c r="C25" s="86" t="s">
        <v>56</v>
      </c>
      <c r="D25" s="87" t="s">
        <v>154</v>
      </c>
      <c r="E25" s="91">
        <v>960</v>
      </c>
      <c r="F25" s="143"/>
      <c r="H25" s="86" t="s">
        <v>53</v>
      </c>
      <c r="I25" s="87" t="s">
        <v>37</v>
      </c>
      <c r="J25" s="107">
        <v>8260</v>
      </c>
      <c r="K25" s="143"/>
      <c r="M25" s="117" t="s">
        <v>70</v>
      </c>
      <c r="N25" s="118" t="s">
        <v>37</v>
      </c>
      <c r="O25" s="212">
        <v>170</v>
      </c>
      <c r="P25" s="267"/>
    </row>
    <row r="26" spans="3:17" ht="15" customHeight="1" thickTop="1" thickBot="1" x14ac:dyDescent="0.2">
      <c r="C26" s="86" t="s">
        <v>58</v>
      </c>
      <c r="D26" s="256" t="s">
        <v>330</v>
      </c>
      <c r="E26" s="107">
        <v>1780</v>
      </c>
      <c r="F26" s="143"/>
      <c r="H26" s="86" t="s">
        <v>54</v>
      </c>
      <c r="I26" s="87" t="s">
        <v>37</v>
      </c>
      <c r="J26" s="107">
        <v>1750</v>
      </c>
      <c r="K26" s="143"/>
      <c r="M26" s="630" t="s">
        <v>282</v>
      </c>
      <c r="N26" s="631"/>
      <c r="O26" s="169">
        <f>SUM(O20:O25)</f>
        <v>3170</v>
      </c>
      <c r="P26" s="266">
        <f>SUM(P20:P25)</f>
        <v>0</v>
      </c>
    </row>
    <row r="27" spans="3:17" ht="15" customHeight="1" thickBot="1" x14ac:dyDescent="0.2">
      <c r="C27" s="86" t="s">
        <v>59</v>
      </c>
      <c r="D27" s="87" t="s">
        <v>37</v>
      </c>
      <c r="E27" s="107">
        <v>1010</v>
      </c>
      <c r="F27" s="143"/>
      <c r="H27" s="103" t="s">
        <v>55</v>
      </c>
      <c r="I27" s="104" t="s">
        <v>37</v>
      </c>
      <c r="J27" s="212">
        <v>350</v>
      </c>
      <c r="K27" s="267"/>
      <c r="M27" s="375"/>
      <c r="N27" s="352"/>
      <c r="O27" s="355"/>
      <c r="P27" s="355"/>
    </row>
    <row r="28" spans="3:17" ht="15" customHeight="1" thickTop="1" thickBot="1" x14ac:dyDescent="0.2">
      <c r="C28" s="388"/>
      <c r="D28" s="389"/>
      <c r="E28" s="389"/>
      <c r="F28" s="267"/>
      <c r="H28" s="257" t="s">
        <v>282</v>
      </c>
      <c r="I28" s="258"/>
      <c r="J28" s="160">
        <f>SUM(J25:J27)</f>
        <v>10360</v>
      </c>
      <c r="K28" s="255">
        <f>SUM(K25:K27)</f>
        <v>0</v>
      </c>
      <c r="M28" s="41"/>
      <c r="N28" s="39"/>
      <c r="O28" s="57"/>
      <c r="P28" s="57"/>
    </row>
    <row r="29" spans="3:17" ht="15" customHeight="1" thickTop="1" thickBot="1" x14ac:dyDescent="0.2">
      <c r="C29" s="372" t="s">
        <v>282</v>
      </c>
      <c r="D29" s="356"/>
      <c r="E29" s="112">
        <f>SUM(E24:E28)</f>
        <v>7220</v>
      </c>
      <c r="F29" s="266">
        <f>SUM(F24:F27)</f>
        <v>0</v>
      </c>
      <c r="M29" s="41"/>
      <c r="N29" s="39"/>
      <c r="O29" s="23"/>
      <c r="P29" s="23"/>
    </row>
    <row r="30" spans="3:17" ht="15" customHeight="1" thickBot="1" x14ac:dyDescent="0.2">
      <c r="C30" s="170"/>
      <c r="D30" s="170"/>
      <c r="E30" s="172"/>
      <c r="F30" s="172"/>
      <c r="H30" s="624" t="s">
        <v>366</v>
      </c>
      <c r="I30" s="625"/>
      <c r="J30" s="625"/>
      <c r="K30" s="626"/>
      <c r="M30" s="41"/>
      <c r="N30" s="39"/>
      <c r="O30" s="23"/>
      <c r="P30" s="23"/>
    </row>
    <row r="31" spans="3:17" ht="15" customHeight="1" x14ac:dyDescent="0.15">
      <c r="C31" s="627" t="s">
        <v>360</v>
      </c>
      <c r="D31" s="628"/>
      <c r="E31" s="628"/>
      <c r="F31" s="629"/>
      <c r="H31" s="163" t="s">
        <v>297</v>
      </c>
      <c r="I31" s="87" t="s">
        <v>37</v>
      </c>
      <c r="J31" s="107">
        <v>2360</v>
      </c>
      <c r="K31" s="143"/>
      <c r="M31" s="41"/>
      <c r="N31" s="39"/>
      <c r="O31" s="23"/>
      <c r="P31" s="23"/>
    </row>
    <row r="32" spans="3:17" ht="15" customHeight="1" x14ac:dyDescent="0.15">
      <c r="C32" s="312" t="s">
        <v>352</v>
      </c>
      <c r="D32" s="301" t="s">
        <v>330</v>
      </c>
      <c r="E32" s="299">
        <v>3110</v>
      </c>
      <c r="F32" s="143"/>
      <c r="H32" s="163" t="s">
        <v>298</v>
      </c>
      <c r="I32" s="87" t="s">
        <v>37</v>
      </c>
      <c r="J32" s="107">
        <v>980</v>
      </c>
      <c r="K32" s="143"/>
      <c r="M32" s="41"/>
      <c r="N32" s="39"/>
      <c r="O32" s="23"/>
      <c r="P32" s="23"/>
    </row>
    <row r="33" spans="3:17" ht="15" customHeight="1" x14ac:dyDescent="0.15">
      <c r="C33" s="271" t="s">
        <v>353</v>
      </c>
      <c r="D33" s="108" t="s">
        <v>330</v>
      </c>
      <c r="E33" s="91">
        <v>2750</v>
      </c>
      <c r="F33" s="143"/>
      <c r="H33" s="86" t="s">
        <v>296</v>
      </c>
      <c r="I33" s="507" t="s">
        <v>494</v>
      </c>
      <c r="J33" s="507"/>
      <c r="K33" s="537"/>
      <c r="M33" s="599"/>
      <c r="N33" s="599"/>
      <c r="O33" s="172"/>
      <c r="P33" s="172"/>
    </row>
    <row r="34" spans="3:17" ht="15" customHeight="1" x14ac:dyDescent="0.15">
      <c r="C34" s="402" t="s">
        <v>394</v>
      </c>
      <c r="D34" s="301" t="s">
        <v>158</v>
      </c>
      <c r="E34" s="299">
        <v>980</v>
      </c>
      <c r="F34" s="143"/>
      <c r="H34" s="163" t="s">
        <v>299</v>
      </c>
      <c r="I34" s="87" t="s">
        <v>37</v>
      </c>
      <c r="J34" s="107">
        <v>1040</v>
      </c>
      <c r="K34" s="143"/>
      <c r="M34" s="41"/>
      <c r="N34" s="39"/>
      <c r="O34" s="57"/>
      <c r="P34" s="57"/>
    </row>
    <row r="35" spans="3:17" ht="15" customHeight="1" x14ac:dyDescent="0.15">
      <c r="C35" s="86" t="s">
        <v>50</v>
      </c>
      <c r="D35" s="87" t="s">
        <v>37</v>
      </c>
      <c r="E35" s="91">
        <v>2530</v>
      </c>
      <c r="F35" s="143"/>
      <c r="H35" s="163" t="s">
        <v>300</v>
      </c>
      <c r="I35" s="87" t="s">
        <v>37</v>
      </c>
      <c r="J35" s="107">
        <v>230</v>
      </c>
      <c r="K35" s="143"/>
      <c r="M35" s="41"/>
      <c r="N35" s="39"/>
      <c r="O35" s="57"/>
      <c r="P35" s="57"/>
    </row>
    <row r="36" spans="3:17" ht="15" customHeight="1" thickBot="1" x14ac:dyDescent="0.2">
      <c r="C36" s="514"/>
      <c r="D36" s="515"/>
      <c r="E36" s="516"/>
      <c r="F36" s="517"/>
      <c r="H36" s="103" t="s">
        <v>57</v>
      </c>
      <c r="I36" s="118" t="s">
        <v>37</v>
      </c>
      <c r="J36" s="212">
        <v>1340</v>
      </c>
      <c r="K36" s="267"/>
      <c r="M36" s="599"/>
      <c r="N36" s="599"/>
      <c r="O36" s="62"/>
      <c r="P36" s="62"/>
    </row>
    <row r="37" spans="3:17" ht="15" customHeight="1" thickTop="1" thickBot="1" x14ac:dyDescent="0.2">
      <c r="C37" s="518" t="s">
        <v>282</v>
      </c>
      <c r="D37" s="519"/>
      <c r="E37" s="175">
        <f>SUM(E32:E36)</f>
        <v>9370</v>
      </c>
      <c r="F37" s="161">
        <f>SUM(F32:F36)</f>
        <v>0</v>
      </c>
      <c r="H37" s="257" t="s">
        <v>282</v>
      </c>
      <c r="I37" s="519"/>
      <c r="J37" s="169">
        <f>SUM(J31:J36)</f>
        <v>5950</v>
      </c>
      <c r="K37" s="266">
        <f>SUM(K31:K36)</f>
        <v>0</v>
      </c>
      <c r="M37" s="599"/>
      <c r="N37" s="599"/>
      <c r="O37" s="172"/>
      <c r="P37" s="44"/>
    </row>
    <row r="38" spans="3:17" ht="15" customHeight="1" x14ac:dyDescent="0.15">
      <c r="C38" s="41"/>
      <c r="D38" s="39"/>
      <c r="E38" s="23"/>
      <c r="F38" s="23"/>
      <c r="H38" s="41"/>
      <c r="I38" s="39"/>
      <c r="J38" s="23"/>
      <c r="K38" s="23"/>
      <c r="M38" s="37"/>
      <c r="N38" s="37"/>
      <c r="O38" s="37"/>
      <c r="P38" s="37"/>
      <c r="Q38" s="37"/>
    </row>
    <row r="39" spans="3:17" ht="15" customHeight="1" x14ac:dyDescent="0.15">
      <c r="C39" s="599"/>
      <c r="D39" s="599"/>
      <c r="E39" s="172"/>
      <c r="F39" s="172"/>
      <c r="H39" s="599"/>
      <c r="I39" s="599"/>
      <c r="J39" s="172"/>
      <c r="K39" s="172"/>
      <c r="M39" s="61"/>
      <c r="N39" s="191"/>
      <c r="O39" s="63"/>
      <c r="P39" s="63"/>
    </row>
    <row r="40" spans="3:17" ht="15" customHeight="1" x14ac:dyDescent="0.15">
      <c r="C40" s="599"/>
      <c r="D40" s="599"/>
      <c r="E40" s="172"/>
      <c r="F40" s="172"/>
      <c r="G40" s="45"/>
    </row>
    <row r="41" spans="3:17" x14ac:dyDescent="0.15">
      <c r="C41" s="41"/>
      <c r="D41" s="187"/>
      <c r="E41" s="44"/>
    </row>
    <row r="44" spans="3:17" x14ac:dyDescent="0.15">
      <c r="C44" s="235"/>
      <c r="D44" s="39"/>
      <c r="E44" s="44"/>
      <c r="F44" s="44"/>
    </row>
    <row r="45" spans="3:17" x14ac:dyDescent="0.15">
      <c r="C45" s="235"/>
      <c r="D45" s="187"/>
      <c r="E45" s="44"/>
      <c r="F45" s="44"/>
    </row>
    <row r="46" spans="3:17" x14ac:dyDescent="0.15">
      <c r="C46" s="632"/>
      <c r="D46" s="632"/>
      <c r="E46" s="62"/>
      <c r="F46" s="62"/>
    </row>
    <row r="47" spans="3:17" x14ac:dyDescent="0.15">
      <c r="C47" s="632"/>
      <c r="D47" s="632"/>
      <c r="E47" s="632"/>
      <c r="F47" s="632"/>
    </row>
    <row r="48" spans="3:17" x14ac:dyDescent="0.15">
      <c r="C48" s="632"/>
      <c r="D48" s="632"/>
      <c r="E48" s="632"/>
      <c r="F48" s="632"/>
    </row>
    <row r="49" spans="3:6" x14ac:dyDescent="0.15">
      <c r="C49" s="235"/>
      <c r="D49" s="39"/>
      <c r="E49" s="42"/>
      <c r="F49" s="44"/>
    </row>
    <row r="50" spans="3:6" x14ac:dyDescent="0.15">
      <c r="C50" s="235"/>
      <c r="D50" s="39"/>
      <c r="E50" s="42"/>
      <c r="F50" s="44"/>
    </row>
    <row r="51" spans="3:6" x14ac:dyDescent="0.15">
      <c r="C51" s="235"/>
      <c r="D51" s="39"/>
      <c r="E51" s="42"/>
      <c r="F51" s="44"/>
    </row>
    <row r="52" spans="3:6" x14ac:dyDescent="0.15">
      <c r="C52" s="235"/>
      <c r="D52" s="39"/>
      <c r="E52" s="42"/>
      <c r="F52" s="44"/>
    </row>
    <row r="53" spans="3:6" x14ac:dyDescent="0.15">
      <c r="C53" s="235"/>
      <c r="D53" s="39"/>
      <c r="E53" s="42"/>
      <c r="F53" s="44"/>
    </row>
    <row r="54" spans="3:6" x14ac:dyDescent="0.15">
      <c r="C54" s="235"/>
      <c r="D54" s="39"/>
      <c r="E54" s="42"/>
      <c r="F54" s="44"/>
    </row>
    <row r="55" spans="3:6" x14ac:dyDescent="0.15">
      <c r="C55" s="235"/>
      <c r="D55" s="39"/>
      <c r="E55" s="42"/>
      <c r="F55" s="44"/>
    </row>
    <row r="56" spans="3:6" x14ac:dyDescent="0.15">
      <c r="C56" s="187"/>
      <c r="D56" s="39"/>
      <c r="E56" s="42"/>
      <c r="F56" s="44"/>
    </row>
    <row r="57" spans="3:6" x14ac:dyDescent="0.15">
      <c r="C57" s="632"/>
      <c r="D57" s="632"/>
      <c r="E57" s="224"/>
      <c r="F57" s="220"/>
    </row>
    <row r="58" spans="3:6" x14ac:dyDescent="0.15">
      <c r="C58" s="599"/>
      <c r="D58" s="599"/>
      <c r="E58" s="599"/>
      <c r="F58" s="599"/>
    </row>
    <row r="59" spans="3:6" x14ac:dyDescent="0.15">
      <c r="C59" s="599"/>
      <c r="D59" s="599"/>
      <c r="E59" s="599"/>
      <c r="F59" s="599"/>
    </row>
    <row r="60" spans="3:6" x14ac:dyDescent="0.15">
      <c r="C60" s="41"/>
      <c r="D60" s="39"/>
      <c r="E60" s="44"/>
      <c r="F60" s="44"/>
    </row>
    <row r="61" spans="3:6" x14ac:dyDescent="0.15">
      <c r="C61" s="39"/>
      <c r="D61" s="39"/>
      <c r="E61" s="44"/>
      <c r="F61" s="236"/>
    </row>
    <row r="62" spans="3:6" x14ac:dyDescent="0.15">
      <c r="C62" s="61"/>
      <c r="D62" s="237"/>
      <c r="E62" s="172"/>
      <c r="F62" s="63"/>
    </row>
    <row r="63" spans="3:6" x14ac:dyDescent="0.15">
      <c r="C63" s="37"/>
      <c r="D63" s="37"/>
      <c r="E63" s="37"/>
      <c r="F63" s="37"/>
    </row>
  </sheetData>
  <mergeCells count="44">
    <mergeCell ref="C31:F31"/>
    <mergeCell ref="H14:K14"/>
    <mergeCell ref="K7:K8"/>
    <mergeCell ref="C1:D1"/>
    <mergeCell ref="C12:F12"/>
    <mergeCell ref="C16:F16"/>
    <mergeCell ref="C23:F23"/>
    <mergeCell ref="O2:P2"/>
    <mergeCell ref="M3:N3"/>
    <mergeCell ref="C4:F4"/>
    <mergeCell ref="H4:K4"/>
    <mergeCell ref="M4:O5"/>
    <mergeCell ref="N6:P7"/>
    <mergeCell ref="M8:M9"/>
    <mergeCell ref="N8:N9"/>
    <mergeCell ref="O8:O9"/>
    <mergeCell ref="P8:P9"/>
    <mergeCell ref="M36:N36"/>
    <mergeCell ref="M10:N10"/>
    <mergeCell ref="O10:P10"/>
    <mergeCell ref="O17:P17"/>
    <mergeCell ref="M19:P19"/>
    <mergeCell ref="M11:N12"/>
    <mergeCell ref="O11:P12"/>
    <mergeCell ref="M17:N17"/>
    <mergeCell ref="M15:O15"/>
    <mergeCell ref="M16:N16"/>
    <mergeCell ref="O16:P16"/>
    <mergeCell ref="C59:F59"/>
    <mergeCell ref="M33:N33"/>
    <mergeCell ref="H13:K13"/>
    <mergeCell ref="H12:I12"/>
    <mergeCell ref="H30:K30"/>
    <mergeCell ref="H24:K24"/>
    <mergeCell ref="M26:N26"/>
    <mergeCell ref="C46:D46"/>
    <mergeCell ref="C47:F47"/>
    <mergeCell ref="C48:F48"/>
    <mergeCell ref="C57:D57"/>
    <mergeCell ref="C58:F58"/>
    <mergeCell ref="M37:N37"/>
    <mergeCell ref="C39:D39"/>
    <mergeCell ref="H39:I39"/>
    <mergeCell ref="C40:D40"/>
  </mergeCells>
  <phoneticPr fontId="30"/>
  <conditionalFormatting sqref="F5:F6 F8:F9">
    <cfRule type="cellIs" dxfId="15" priority="10" operator="greaterThan">
      <formula>E5</formula>
    </cfRule>
  </conditionalFormatting>
  <conditionalFormatting sqref="F13">
    <cfRule type="cellIs" dxfId="14" priority="9" operator="greaterThan">
      <formula>E13</formula>
    </cfRule>
  </conditionalFormatting>
  <conditionalFormatting sqref="F18:F20">
    <cfRule type="cellIs" dxfId="13" priority="8" operator="greaterThan">
      <formula>E18</formula>
    </cfRule>
  </conditionalFormatting>
  <conditionalFormatting sqref="F24:F28">
    <cfRule type="cellIs" dxfId="12" priority="7" operator="greaterThan">
      <formula>E24</formula>
    </cfRule>
  </conditionalFormatting>
  <conditionalFormatting sqref="F32">
    <cfRule type="cellIs" dxfId="11" priority="6" operator="greaterThan">
      <formula>E32</formula>
    </cfRule>
  </conditionalFormatting>
  <conditionalFormatting sqref="F33">
    <cfRule type="cellIs" dxfId="10" priority="5" operator="greaterThan">
      <formula>E33</formula>
    </cfRule>
  </conditionalFormatting>
  <conditionalFormatting sqref="F34">
    <cfRule type="cellIs" dxfId="9" priority="4" operator="greaterThan">
      <formula>E34</formula>
    </cfRule>
  </conditionalFormatting>
  <conditionalFormatting sqref="F35">
    <cfRule type="cellIs" dxfId="8" priority="3" operator="greaterThan">
      <formula>E35</formula>
    </cfRule>
  </conditionalFormatting>
  <conditionalFormatting sqref="K5:K7 K9">
    <cfRule type="cellIs" dxfId="7" priority="2" operator="greaterThan">
      <formula>J5</formula>
    </cfRule>
  </conditionalFormatting>
  <conditionalFormatting sqref="K31:K32 P20:P25 K25:K27 K15:K21 K10 K34:K36">
    <cfRule type="cellIs" dxfId="6" priority="1" operator="greaterThan">
      <formula>J10</formula>
    </cfRule>
  </conditionalFormatting>
  <printOptions gridLinesSet="0"/>
  <pageMargins left="0.78740157480314965" right="0.19685039370078741" top="0.39370078740157483" bottom="0.19685039370078741" header="0" footer="0.31496062992125984"/>
  <pageSetup paperSize="9" scale="98" orientation="landscape" horizontalDpi="400" verticalDpi="400" r:id="rId1"/>
  <headerFooter alignWithMargins="0">
    <oddFooter>&amp;Cア・朝日新聞/新・新潟日報/マ・毎日新聞/サ・産経新聞/ヨ・読売新聞/経・日経新聞/合・全紙取扱店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2"/>
  <sheetViews>
    <sheetView showGridLines="0" showZeros="0" zoomScaleNormal="100" workbookViewId="0">
      <selection activeCell="E42" activeCellId="1" sqref="E22 E42"/>
    </sheetView>
  </sheetViews>
  <sheetFormatPr defaultRowHeight="15" customHeight="1" x14ac:dyDescent="0.15"/>
  <cols>
    <col min="1" max="1" width="3.125" style="31" customWidth="1"/>
    <col min="2" max="2" width="2.75" style="31" customWidth="1"/>
    <col min="3" max="3" width="13.625" style="31" customWidth="1"/>
    <col min="4" max="4" width="7.625" style="31" customWidth="1"/>
    <col min="5" max="6" width="9.625" style="31" customWidth="1"/>
    <col min="7" max="7" width="2.625" style="31" customWidth="1"/>
    <col min="8" max="8" width="13.625" style="31" customWidth="1"/>
    <col min="9" max="9" width="7.625" style="31" customWidth="1"/>
    <col min="10" max="11" width="9.625" style="31" customWidth="1"/>
    <col min="12" max="12" width="2.625" style="31" customWidth="1"/>
    <col min="13" max="13" width="13.625" style="31" customWidth="1"/>
    <col min="14" max="14" width="7.625" style="31" customWidth="1"/>
    <col min="15" max="16" width="9.625" style="31" customWidth="1"/>
    <col min="17" max="16384" width="9" style="31"/>
  </cols>
  <sheetData>
    <row r="1" spans="1:17" ht="15" customHeight="1" thickBot="1" x14ac:dyDescent="0.2">
      <c r="C1" s="562" t="s">
        <v>359</v>
      </c>
      <c r="D1" s="563"/>
    </row>
    <row r="2" spans="1:17" s="21" customFormat="1" ht="15" customHeight="1" thickBot="1" x14ac:dyDescent="0.2">
      <c r="M2" s="146" t="s">
        <v>504</v>
      </c>
      <c r="N2" s="147"/>
      <c r="O2" s="584" t="s">
        <v>150</v>
      </c>
      <c r="P2" s="585"/>
    </row>
    <row r="3" spans="1:17" ht="15" customHeight="1" thickBot="1" x14ac:dyDescent="0.2">
      <c r="A3" s="368"/>
      <c r="C3" s="32" t="s">
        <v>145</v>
      </c>
      <c r="D3" s="33" t="s">
        <v>15</v>
      </c>
      <c r="E3" s="33" t="s">
        <v>16</v>
      </c>
      <c r="F3" s="34" t="s">
        <v>324</v>
      </c>
      <c r="H3" s="32" t="s">
        <v>145</v>
      </c>
      <c r="I3" s="33" t="s">
        <v>15</v>
      </c>
      <c r="J3" s="33" t="s">
        <v>16</v>
      </c>
      <c r="K3" s="34" t="s">
        <v>324</v>
      </c>
      <c r="M3" s="586" t="s">
        <v>17</v>
      </c>
      <c r="N3" s="587"/>
      <c r="O3" s="35"/>
      <c r="P3" s="36"/>
      <c r="Q3" s="37"/>
    </row>
    <row r="4" spans="1:17" s="21" customFormat="1" ht="15" customHeight="1" x14ac:dyDescent="0.15">
      <c r="A4" s="369"/>
      <c r="B4" s="31"/>
      <c r="C4" s="650" t="s">
        <v>368</v>
      </c>
      <c r="D4" s="651"/>
      <c r="E4" s="651"/>
      <c r="F4" s="652"/>
      <c r="G4" s="31"/>
      <c r="H4" s="86" t="s">
        <v>87</v>
      </c>
      <c r="I4" s="87" t="s">
        <v>18</v>
      </c>
      <c r="J4" s="107">
        <v>150</v>
      </c>
      <c r="K4" s="143"/>
      <c r="L4" s="31"/>
      <c r="M4" s="592"/>
      <c r="N4" s="593"/>
      <c r="O4" s="593"/>
      <c r="P4" s="405" t="s">
        <v>401</v>
      </c>
      <c r="Q4" s="48"/>
    </row>
    <row r="5" spans="1:17" ht="15" customHeight="1" thickBot="1" x14ac:dyDescent="0.2">
      <c r="A5" s="369"/>
      <c r="C5" s="163" t="s">
        <v>245</v>
      </c>
      <c r="D5" s="87" t="s">
        <v>155</v>
      </c>
      <c r="E5" s="91">
        <v>710</v>
      </c>
      <c r="F5" s="143"/>
      <c r="H5" s="86" t="s">
        <v>87</v>
      </c>
      <c r="I5" s="87" t="s">
        <v>154</v>
      </c>
      <c r="J5" s="107">
        <v>200</v>
      </c>
      <c r="K5" s="143"/>
      <c r="M5" s="594"/>
      <c r="N5" s="595"/>
      <c r="O5" s="595"/>
      <c r="P5" s="81"/>
      <c r="Q5" s="37"/>
    </row>
    <row r="6" spans="1:17" ht="15" customHeight="1" x14ac:dyDescent="0.15">
      <c r="A6" s="370"/>
      <c r="C6" s="338" t="s">
        <v>245</v>
      </c>
      <c r="D6" s="293" t="s">
        <v>60</v>
      </c>
      <c r="E6" s="299">
        <v>800</v>
      </c>
      <c r="F6" s="143"/>
      <c r="H6" s="86" t="s">
        <v>87</v>
      </c>
      <c r="I6" s="317" t="s">
        <v>485</v>
      </c>
      <c r="J6" s="107">
        <v>1100</v>
      </c>
      <c r="K6" s="143"/>
      <c r="M6" s="148" t="s">
        <v>183</v>
      </c>
      <c r="N6" s="613"/>
      <c r="O6" s="613"/>
      <c r="P6" s="614"/>
      <c r="Q6" s="37"/>
    </row>
    <row r="7" spans="1:17" ht="15" customHeight="1" thickBot="1" x14ac:dyDescent="0.2">
      <c r="A7" s="368"/>
      <c r="C7" s="284" t="s">
        <v>322</v>
      </c>
      <c r="D7" s="319" t="s">
        <v>331</v>
      </c>
      <c r="E7" s="185">
        <v>6600</v>
      </c>
      <c r="F7" s="609"/>
      <c r="G7" s="38"/>
      <c r="H7" s="86" t="s">
        <v>89</v>
      </c>
      <c r="I7" s="87" t="s">
        <v>37</v>
      </c>
      <c r="J7" s="107">
        <v>1000</v>
      </c>
      <c r="K7" s="143"/>
      <c r="M7" s="80"/>
      <c r="N7" s="615"/>
      <c r="O7" s="615"/>
      <c r="P7" s="616"/>
      <c r="Q7" s="37"/>
    </row>
    <row r="8" spans="1:17" ht="15" customHeight="1" x14ac:dyDescent="0.15">
      <c r="A8" s="365"/>
      <c r="C8" s="285" t="s">
        <v>492</v>
      </c>
      <c r="D8" s="102"/>
      <c r="E8" s="328"/>
      <c r="F8" s="610"/>
      <c r="G8" s="40"/>
      <c r="H8" s="86" t="s">
        <v>75</v>
      </c>
      <c r="I8" s="218" t="s">
        <v>336</v>
      </c>
      <c r="J8" s="248">
        <v>300</v>
      </c>
      <c r="K8" s="143"/>
      <c r="M8" s="586" t="s">
        <v>184</v>
      </c>
      <c r="N8" s="604" t="s">
        <v>260</v>
      </c>
      <c r="O8" s="604" t="s">
        <v>261</v>
      </c>
      <c r="P8" s="611" t="s">
        <v>262</v>
      </c>
      <c r="Q8" s="37"/>
    </row>
    <row r="9" spans="1:17" ht="15" customHeight="1" thickBot="1" x14ac:dyDescent="0.2">
      <c r="C9" s="271" t="s">
        <v>312</v>
      </c>
      <c r="D9" s="317" t="s">
        <v>331</v>
      </c>
      <c r="E9" s="91">
        <v>730</v>
      </c>
      <c r="F9" s="143"/>
      <c r="H9" s="86" t="s">
        <v>75</v>
      </c>
      <c r="I9" s="87" t="s">
        <v>173</v>
      </c>
      <c r="J9" s="107">
        <v>620</v>
      </c>
      <c r="K9" s="143"/>
      <c r="M9" s="617"/>
      <c r="N9" s="605"/>
      <c r="O9" s="605"/>
      <c r="P9" s="612"/>
      <c r="Q9" s="37"/>
    </row>
    <row r="10" spans="1:17" ht="15" customHeight="1" x14ac:dyDescent="0.15">
      <c r="C10" s="271" t="s">
        <v>313</v>
      </c>
      <c r="D10" s="87" t="s">
        <v>37</v>
      </c>
      <c r="E10" s="91">
        <v>4500</v>
      </c>
      <c r="F10" s="143"/>
      <c r="H10" s="354" t="s">
        <v>77</v>
      </c>
      <c r="I10" s="256" t="s">
        <v>337</v>
      </c>
      <c r="J10" s="234">
        <v>170</v>
      </c>
      <c r="K10" s="143"/>
      <c r="M10" s="590" t="s">
        <v>188</v>
      </c>
      <c r="N10" s="591"/>
      <c r="O10" s="588" t="s">
        <v>189</v>
      </c>
      <c r="P10" s="589"/>
      <c r="Q10" s="37"/>
    </row>
    <row r="11" spans="1:17" ht="15" customHeight="1" x14ac:dyDescent="0.15">
      <c r="C11" s="271" t="s">
        <v>311</v>
      </c>
      <c r="D11" s="87" t="s">
        <v>37</v>
      </c>
      <c r="E11" s="91">
        <v>1150</v>
      </c>
      <c r="F11" s="143"/>
      <c r="H11" s="86" t="s">
        <v>77</v>
      </c>
      <c r="I11" s="87" t="s">
        <v>60</v>
      </c>
      <c r="J11" s="107">
        <v>190</v>
      </c>
      <c r="K11" s="143"/>
      <c r="M11" s="570">
        <f>新潟市!M11</f>
        <v>0</v>
      </c>
      <c r="N11" s="571"/>
      <c r="O11" s="643">
        <f>F17+K17+K32+K40+P32+P40</f>
        <v>0</v>
      </c>
      <c r="P11" s="644"/>
      <c r="Q11" s="37"/>
    </row>
    <row r="12" spans="1:17" ht="15" customHeight="1" thickBot="1" x14ac:dyDescent="0.2">
      <c r="C12" s="86" t="s">
        <v>256</v>
      </c>
      <c r="D12" s="87" t="s">
        <v>37</v>
      </c>
      <c r="E12" s="91">
        <v>3800</v>
      </c>
      <c r="F12" s="143"/>
      <c r="H12" s="86" t="s">
        <v>77</v>
      </c>
      <c r="I12" s="87" t="s">
        <v>173</v>
      </c>
      <c r="J12" s="107">
        <v>500</v>
      </c>
      <c r="K12" s="143"/>
      <c r="M12" s="572"/>
      <c r="N12" s="573"/>
      <c r="O12" s="636"/>
      <c r="P12" s="645"/>
      <c r="Q12" s="37"/>
    </row>
    <row r="13" spans="1:17" ht="15" customHeight="1" thickBot="1" x14ac:dyDescent="0.2">
      <c r="C13" s="86" t="s">
        <v>257</v>
      </c>
      <c r="D13" s="218" t="s">
        <v>332</v>
      </c>
      <c r="E13" s="91">
        <v>4920</v>
      </c>
      <c r="F13" s="143"/>
      <c r="H13" s="86" t="s">
        <v>79</v>
      </c>
      <c r="I13" s="87" t="s">
        <v>307</v>
      </c>
      <c r="J13" s="107">
        <v>70</v>
      </c>
      <c r="K13" s="143"/>
      <c r="M13" s="149" t="s">
        <v>190</v>
      </c>
      <c r="N13" s="487" t="s">
        <v>468</v>
      </c>
      <c r="O13" s="61"/>
      <c r="P13" s="150"/>
      <c r="Q13" s="37"/>
    </row>
    <row r="14" spans="1:17" ht="15" customHeight="1" x14ac:dyDescent="0.15">
      <c r="C14" s="86" t="s">
        <v>257</v>
      </c>
      <c r="D14" s="87" t="s">
        <v>47</v>
      </c>
      <c r="E14" s="91">
        <v>300</v>
      </c>
      <c r="F14" s="143"/>
      <c r="H14" s="86" t="s">
        <v>79</v>
      </c>
      <c r="I14" s="317" t="s">
        <v>331</v>
      </c>
      <c r="J14" s="107">
        <v>450</v>
      </c>
      <c r="K14" s="143"/>
      <c r="M14" s="151" t="s">
        <v>191</v>
      </c>
      <c r="N14" s="82"/>
      <c r="O14" s="82"/>
      <c r="P14" s="83"/>
      <c r="Q14" s="37"/>
    </row>
    <row r="15" spans="1:17" ht="15" customHeight="1" thickBot="1" x14ac:dyDescent="0.2">
      <c r="C15" s="86" t="s">
        <v>258</v>
      </c>
      <c r="D15" s="87" t="s">
        <v>37</v>
      </c>
      <c r="E15" s="91">
        <v>900</v>
      </c>
      <c r="F15" s="143"/>
      <c r="H15" s="103" t="s">
        <v>83</v>
      </c>
      <c r="I15" s="104" t="s">
        <v>37</v>
      </c>
      <c r="J15" s="212">
        <v>130</v>
      </c>
      <c r="K15" s="534"/>
      <c r="M15" s="568"/>
      <c r="N15" s="569"/>
      <c r="O15" s="569"/>
      <c r="P15" s="152" t="s">
        <v>25</v>
      </c>
      <c r="Q15" s="37"/>
    </row>
    <row r="16" spans="1:17" ht="15" customHeight="1" thickTop="1" thickBot="1" x14ac:dyDescent="0.2">
      <c r="C16" s="103" t="s">
        <v>73</v>
      </c>
      <c r="D16" s="104" t="s">
        <v>37</v>
      </c>
      <c r="E16" s="185">
        <v>2040</v>
      </c>
      <c r="F16" s="534"/>
      <c r="H16" s="111" t="s">
        <v>402</v>
      </c>
      <c r="I16" s="133"/>
      <c r="J16" s="160">
        <f>SUM(J4:J15)+SUM(E30:E40)</f>
        <v>9820</v>
      </c>
      <c r="K16" s="255">
        <f>SUM(F30:F40)+SUM(K4:K15)</f>
        <v>0</v>
      </c>
      <c r="M16" s="580" t="s">
        <v>192</v>
      </c>
      <c r="N16" s="581"/>
      <c r="O16" s="566" t="s">
        <v>193</v>
      </c>
      <c r="P16" s="567"/>
      <c r="Q16" s="37"/>
    </row>
    <row r="17" spans="3:19" ht="15" customHeight="1" thickTop="1" thickBot="1" x14ac:dyDescent="0.2">
      <c r="C17" s="622" t="s">
        <v>282</v>
      </c>
      <c r="D17" s="623"/>
      <c r="E17" s="160">
        <f>SUM(E5:E16)</f>
        <v>26450</v>
      </c>
      <c r="F17" s="255">
        <f>SUM(F5:F16)</f>
        <v>0</v>
      </c>
      <c r="H17" s="617" t="s">
        <v>212</v>
      </c>
      <c r="I17" s="653"/>
      <c r="J17" s="357">
        <f>E27+J16</f>
        <v>14260</v>
      </c>
      <c r="K17" s="358">
        <f>K16+F27</f>
        <v>0</v>
      </c>
      <c r="M17" s="578" t="s">
        <v>194</v>
      </c>
      <c r="N17" s="579"/>
      <c r="O17" s="576"/>
      <c r="P17" s="577"/>
    </row>
    <row r="18" spans="3:19" ht="15" customHeight="1" thickBot="1" x14ac:dyDescent="0.2">
      <c r="C18" s="41"/>
      <c r="D18" s="39"/>
      <c r="E18" s="44"/>
      <c r="F18" s="42"/>
      <c r="H18" s="587"/>
      <c r="I18" s="587"/>
      <c r="J18" s="359"/>
      <c r="K18" s="360"/>
      <c r="M18" s="35"/>
      <c r="N18" s="35"/>
      <c r="O18" s="35"/>
      <c r="P18" s="35"/>
    </row>
    <row r="19" spans="3:19" ht="15" customHeight="1" thickBot="1" x14ac:dyDescent="0.2">
      <c r="C19" s="596" t="s">
        <v>369</v>
      </c>
      <c r="D19" s="597"/>
      <c r="E19" s="597"/>
      <c r="F19" s="598"/>
      <c r="H19" s="28" t="s">
        <v>222</v>
      </c>
      <c r="I19" s="46"/>
      <c r="J19" s="47">
        <f>新潟市!E22+新潟市!E42+新潟市!O26+下越１!E10+下越１!E14+下越１!E21+下越１!E29+下越１!E37+下越１!J12+下越１!J22+下越１!J28+下越１!J37+下越１!O26+下越２!E17+下越２!J17</f>
        <v>319960</v>
      </c>
      <c r="K19" s="27">
        <f>新潟市!F22+新潟市!F42+新潟市!P26+下越１!F10+下越１!F14+下越１!F21+下越１!F29+下越１!F37+下越１!K12+下越１!K22+下越１!K28+下越１!K37+下越１!P26+下越２!F17+下越２!K17</f>
        <v>0</v>
      </c>
      <c r="M19" s="378"/>
      <c r="N19" s="41"/>
      <c r="O19" s="41"/>
      <c r="P19" s="41"/>
    </row>
    <row r="20" spans="3:19" ht="15" customHeight="1" thickBot="1" x14ac:dyDescent="0.2">
      <c r="C20" s="86" t="s">
        <v>72</v>
      </c>
      <c r="D20" s="87" t="s">
        <v>18</v>
      </c>
      <c r="E20" s="107">
        <v>740</v>
      </c>
      <c r="F20" s="143"/>
      <c r="H20" s="384"/>
      <c r="I20" s="384"/>
      <c r="J20" s="384"/>
      <c r="K20" s="384"/>
      <c r="L20" s="380"/>
      <c r="M20" s="646"/>
      <c r="N20" s="646"/>
      <c r="O20" s="646"/>
      <c r="P20" s="646"/>
    </row>
    <row r="21" spans="3:19" ht="15" customHeight="1" thickBot="1" x14ac:dyDescent="0.2">
      <c r="C21" s="86" t="s">
        <v>72</v>
      </c>
      <c r="D21" s="317" t="s">
        <v>154</v>
      </c>
      <c r="E21" s="107">
        <v>1200</v>
      </c>
      <c r="F21" s="143"/>
      <c r="H21" s="41"/>
      <c r="I21" s="39"/>
      <c r="J21" s="42"/>
      <c r="K21" s="42"/>
      <c r="L21" s="37"/>
      <c r="M21" s="382"/>
      <c r="N21" s="379"/>
      <c r="O21" s="383"/>
      <c r="P21" s="23"/>
    </row>
    <row r="22" spans="3:19" ht="15" customHeight="1" thickBot="1" x14ac:dyDescent="0.2">
      <c r="C22" s="86" t="s">
        <v>72</v>
      </c>
      <c r="D22" s="317" t="s">
        <v>331</v>
      </c>
      <c r="E22" s="107">
        <v>2300</v>
      </c>
      <c r="F22" s="143"/>
      <c r="H22" s="562" t="s">
        <v>371</v>
      </c>
      <c r="I22" s="563"/>
      <c r="J22" s="170"/>
      <c r="K22" s="170"/>
      <c r="M22" s="41"/>
      <c r="N22" s="39"/>
      <c r="O22" s="23"/>
      <c r="P22" s="23"/>
    </row>
    <row r="23" spans="3:19" ht="15" customHeight="1" thickBot="1" x14ac:dyDescent="0.2">
      <c r="C23" s="86" t="s">
        <v>72</v>
      </c>
      <c r="D23" s="503" t="s">
        <v>502</v>
      </c>
      <c r="E23" s="504"/>
      <c r="F23" s="505"/>
      <c r="H23" s="373"/>
      <c r="I23" s="373"/>
      <c r="J23" s="23"/>
      <c r="K23" s="42"/>
      <c r="M23" s="41"/>
      <c r="N23" s="378"/>
      <c r="O23" s="23"/>
      <c r="P23" s="23"/>
    </row>
    <row r="24" spans="3:19" ht="15" customHeight="1" thickBot="1" x14ac:dyDescent="0.2">
      <c r="C24" s="86" t="s">
        <v>74</v>
      </c>
      <c r="D24" s="317" t="s">
        <v>331</v>
      </c>
      <c r="E24" s="107">
        <v>200</v>
      </c>
      <c r="F24" s="143"/>
      <c r="H24" s="32" t="s">
        <v>145</v>
      </c>
      <c r="I24" s="33" t="s">
        <v>15</v>
      </c>
      <c r="J24" s="33" t="s">
        <v>16</v>
      </c>
      <c r="K24" s="34" t="s">
        <v>324</v>
      </c>
      <c r="M24" s="381" t="s">
        <v>375</v>
      </c>
      <c r="N24" s="33" t="s">
        <v>15</v>
      </c>
      <c r="O24" s="33" t="s">
        <v>16</v>
      </c>
      <c r="P24" s="34" t="s">
        <v>324</v>
      </c>
    </row>
    <row r="25" spans="3:19" ht="15" customHeight="1" x14ac:dyDescent="0.15">
      <c r="C25" s="117"/>
      <c r="D25" s="118"/>
      <c r="E25" s="212"/>
      <c r="F25" s="217"/>
      <c r="H25" s="627" t="s">
        <v>419</v>
      </c>
      <c r="I25" s="628"/>
      <c r="J25" s="628"/>
      <c r="K25" s="629"/>
      <c r="M25" s="627" t="s">
        <v>373</v>
      </c>
      <c r="N25" s="628"/>
      <c r="O25" s="628"/>
      <c r="P25" s="629"/>
    </row>
    <row r="26" spans="3:19" ht="15" customHeight="1" thickBot="1" x14ac:dyDescent="0.2">
      <c r="C26" s="192"/>
      <c r="D26" s="193"/>
      <c r="E26" s="194"/>
      <c r="F26" s="268"/>
      <c r="H26" s="86" t="s">
        <v>71</v>
      </c>
      <c r="I26" s="87" t="s">
        <v>60</v>
      </c>
      <c r="J26" s="91">
        <v>5900</v>
      </c>
      <c r="K26" s="143"/>
      <c r="M26" s="86" t="s">
        <v>81</v>
      </c>
      <c r="N26" s="87" t="s">
        <v>60</v>
      </c>
      <c r="O26" s="107">
        <v>1800</v>
      </c>
      <c r="P26" s="143"/>
    </row>
    <row r="27" spans="3:19" ht="15" customHeight="1" thickTop="1" thickBot="1" x14ac:dyDescent="0.2">
      <c r="C27" s="111" t="s">
        <v>284</v>
      </c>
      <c r="D27" s="133"/>
      <c r="E27" s="115">
        <f>SUM(E20:E26)</f>
        <v>4440</v>
      </c>
      <c r="F27" s="216">
        <f>SUM(F20:F24)</f>
        <v>0</v>
      </c>
      <c r="H27" s="86" t="s">
        <v>354</v>
      </c>
      <c r="I27" s="218" t="s">
        <v>338</v>
      </c>
      <c r="J27" s="107">
        <v>7200</v>
      </c>
      <c r="K27" s="143"/>
      <c r="M27" s="86" t="s">
        <v>81</v>
      </c>
      <c r="N27" s="218" t="s">
        <v>338</v>
      </c>
      <c r="O27" s="107">
        <v>9000</v>
      </c>
      <c r="P27" s="143"/>
    </row>
    <row r="28" spans="3:19" ht="15" customHeight="1" thickBot="1" x14ac:dyDescent="0.2">
      <c r="C28" s="371"/>
      <c r="D28" s="371"/>
      <c r="E28" s="371"/>
      <c r="F28" s="371"/>
      <c r="H28" s="348" t="s">
        <v>355</v>
      </c>
      <c r="I28" s="218" t="s">
        <v>338</v>
      </c>
      <c r="J28" s="107">
        <v>2520</v>
      </c>
      <c r="K28" s="143"/>
      <c r="M28" s="86"/>
      <c r="N28" s="317"/>
      <c r="O28" s="107"/>
      <c r="P28" s="143"/>
      <c r="S28" s="361"/>
    </row>
    <row r="29" spans="3:19" ht="15" customHeight="1" x14ac:dyDescent="0.15">
      <c r="C29" s="627" t="s">
        <v>370</v>
      </c>
      <c r="D29" s="628"/>
      <c r="E29" s="628"/>
      <c r="F29" s="629"/>
      <c r="H29" s="348" t="s">
        <v>147</v>
      </c>
      <c r="I29" s="218" t="s">
        <v>338</v>
      </c>
      <c r="J29" s="107">
        <v>3150</v>
      </c>
      <c r="K29" s="143"/>
      <c r="M29" s="117"/>
      <c r="N29" s="118"/>
      <c r="O29" s="212"/>
      <c r="P29" s="143"/>
    </row>
    <row r="30" spans="3:19" ht="15" customHeight="1" x14ac:dyDescent="0.15">
      <c r="C30" s="86" t="s">
        <v>78</v>
      </c>
      <c r="D30" s="218" t="s">
        <v>336</v>
      </c>
      <c r="E30" s="91">
        <v>280</v>
      </c>
      <c r="F30" s="143"/>
      <c r="H30" s="411"/>
      <c r="I30" s="218"/>
      <c r="J30" s="212"/>
      <c r="K30" s="143"/>
      <c r="M30" s="390"/>
      <c r="N30" s="391"/>
      <c r="O30" s="392"/>
      <c r="P30" s="143"/>
    </row>
    <row r="31" spans="3:19" ht="15" customHeight="1" thickBot="1" x14ac:dyDescent="0.2">
      <c r="C31" s="86" t="s">
        <v>78</v>
      </c>
      <c r="D31" s="317" t="s">
        <v>333</v>
      </c>
      <c r="E31" s="107">
        <v>760</v>
      </c>
      <c r="F31" s="143"/>
      <c r="H31" s="103"/>
      <c r="I31" s="165"/>
      <c r="J31" s="212"/>
      <c r="K31" s="267"/>
      <c r="M31" s="281"/>
      <c r="N31" s="391"/>
      <c r="O31" s="392"/>
      <c r="P31" s="267"/>
    </row>
    <row r="32" spans="3:19" ht="15" customHeight="1" thickTop="1" thickBot="1" x14ac:dyDescent="0.2">
      <c r="C32" s="86" t="s">
        <v>80</v>
      </c>
      <c r="D32" s="87" t="s">
        <v>18</v>
      </c>
      <c r="E32" s="107">
        <v>100</v>
      </c>
      <c r="F32" s="143"/>
      <c r="H32" s="257" t="s">
        <v>282</v>
      </c>
      <c r="I32" s="519"/>
      <c r="J32" s="169">
        <f>SUM(J26:J31)</f>
        <v>18770</v>
      </c>
      <c r="K32" s="266">
        <f>SUM(K26:K31)</f>
        <v>0</v>
      </c>
      <c r="M32" s="372" t="s">
        <v>282</v>
      </c>
      <c r="N32" s="367"/>
      <c r="O32" s="169">
        <f>SUM(O26:O28)</f>
        <v>10800</v>
      </c>
      <c r="P32" s="266">
        <f>SUM(P26:P28)</f>
        <v>0</v>
      </c>
    </row>
    <row r="33" spans="3:16" ht="15" customHeight="1" thickBot="1" x14ac:dyDescent="0.2">
      <c r="C33" s="86" t="s">
        <v>80</v>
      </c>
      <c r="D33" s="108" t="s">
        <v>334</v>
      </c>
      <c r="E33" s="107">
        <v>700</v>
      </c>
      <c r="F33" s="143"/>
      <c r="H33" s="351"/>
      <c r="I33" s="351"/>
      <c r="J33" s="351"/>
      <c r="K33" s="351"/>
    </row>
    <row r="34" spans="3:16" ht="15" customHeight="1" x14ac:dyDescent="0.15">
      <c r="C34" s="86" t="s">
        <v>82</v>
      </c>
      <c r="D34" s="503" t="s">
        <v>484</v>
      </c>
      <c r="E34" s="504"/>
      <c r="F34" s="505"/>
      <c r="H34" s="627" t="s">
        <v>420</v>
      </c>
      <c r="I34" s="628"/>
      <c r="J34" s="628"/>
      <c r="K34" s="629"/>
      <c r="M34" s="627" t="s">
        <v>372</v>
      </c>
      <c r="N34" s="628"/>
      <c r="O34" s="628"/>
      <c r="P34" s="629"/>
    </row>
    <row r="35" spans="3:16" ht="15" customHeight="1" x14ac:dyDescent="0.15">
      <c r="C35" s="86" t="s">
        <v>84</v>
      </c>
      <c r="D35" s="218" t="s">
        <v>336</v>
      </c>
      <c r="E35" s="107">
        <v>280</v>
      </c>
      <c r="F35" s="143"/>
      <c r="H35" s="116" t="s">
        <v>88</v>
      </c>
      <c r="I35" s="87" t="s">
        <v>60</v>
      </c>
      <c r="J35" s="107">
        <v>3260</v>
      </c>
      <c r="K35" s="143"/>
      <c r="M35" s="510" t="s">
        <v>182</v>
      </c>
      <c r="N35" s="293" t="s">
        <v>37</v>
      </c>
      <c r="O35" s="294">
        <v>2250</v>
      </c>
      <c r="P35" s="143"/>
    </row>
    <row r="36" spans="3:16" ht="15" customHeight="1" x14ac:dyDescent="0.15">
      <c r="C36" s="86" t="s">
        <v>84</v>
      </c>
      <c r="D36" s="87" t="s">
        <v>173</v>
      </c>
      <c r="E36" s="107">
        <v>750</v>
      </c>
      <c r="F36" s="143"/>
      <c r="H36" s="116" t="s">
        <v>88</v>
      </c>
      <c r="I36" s="218" t="s">
        <v>338</v>
      </c>
      <c r="J36" s="107">
        <v>6650</v>
      </c>
      <c r="K36" s="143"/>
      <c r="M36" s="337" t="s">
        <v>348</v>
      </c>
      <c r="N36" s="87" t="s">
        <v>37</v>
      </c>
      <c r="O36" s="107">
        <v>330</v>
      </c>
      <c r="P36" s="143"/>
    </row>
    <row r="37" spans="3:16" ht="15" customHeight="1" x14ac:dyDescent="0.15">
      <c r="C37" s="271" t="s">
        <v>321</v>
      </c>
      <c r="D37" s="640" t="s">
        <v>480</v>
      </c>
      <c r="E37" s="641"/>
      <c r="F37" s="642"/>
      <c r="H37" s="410" t="s">
        <v>90</v>
      </c>
      <c r="I37" s="218" t="s">
        <v>338</v>
      </c>
      <c r="J37" s="107">
        <v>1260</v>
      </c>
      <c r="K37" s="143"/>
      <c r="M37" s="130" t="s">
        <v>76</v>
      </c>
      <c r="N37" s="87" t="s">
        <v>37</v>
      </c>
      <c r="O37" s="107">
        <v>380</v>
      </c>
      <c r="P37" s="143"/>
    </row>
    <row r="38" spans="3:16" ht="15" customHeight="1" x14ac:dyDescent="0.15">
      <c r="C38" s="271" t="s">
        <v>321</v>
      </c>
      <c r="D38" s="108" t="s">
        <v>330</v>
      </c>
      <c r="E38" s="107">
        <v>1620</v>
      </c>
      <c r="F38" s="143"/>
      <c r="H38" s="410"/>
      <c r="I38" s="108"/>
      <c r="J38" s="212"/>
      <c r="K38" s="143"/>
      <c r="M38" s="403" t="s">
        <v>393</v>
      </c>
      <c r="N38" s="118" t="s">
        <v>37</v>
      </c>
      <c r="O38" s="212">
        <v>1270</v>
      </c>
      <c r="P38" s="609"/>
    </row>
    <row r="39" spans="3:16" ht="15" customHeight="1" thickBot="1" x14ac:dyDescent="0.2">
      <c r="C39" s="86" t="s">
        <v>85</v>
      </c>
      <c r="D39" s="87" t="s">
        <v>154</v>
      </c>
      <c r="E39" s="107">
        <v>400</v>
      </c>
      <c r="F39" s="143"/>
      <c r="H39" s="162"/>
      <c r="I39" s="318"/>
      <c r="J39" s="212"/>
      <c r="K39" s="267"/>
      <c r="M39" s="647" t="s">
        <v>400</v>
      </c>
      <c r="N39" s="648"/>
      <c r="O39" s="522"/>
      <c r="P39" s="649"/>
    </row>
    <row r="40" spans="3:16" ht="15" customHeight="1" thickTop="1" thickBot="1" x14ac:dyDescent="0.2">
      <c r="C40" s="109" t="s">
        <v>86</v>
      </c>
      <c r="D40" s="110" t="s">
        <v>174</v>
      </c>
      <c r="E40" s="245">
        <v>50</v>
      </c>
      <c r="F40" s="264"/>
      <c r="H40" s="257" t="s">
        <v>282</v>
      </c>
      <c r="I40" s="258"/>
      <c r="J40" s="160">
        <f>SUM(J35:J39)</f>
        <v>11170</v>
      </c>
      <c r="K40" s="255">
        <f>SUM(K35:K39)</f>
        <v>0</v>
      </c>
      <c r="M40" s="366" t="s">
        <v>282</v>
      </c>
      <c r="N40" s="367"/>
      <c r="O40" s="160">
        <f>SUM(O35:O39)</f>
        <v>4230</v>
      </c>
      <c r="P40" s="255">
        <f>SUM(P35:P39)</f>
        <v>0</v>
      </c>
    </row>
    <row r="41" spans="3:16" ht="15" customHeight="1" x14ac:dyDescent="0.15">
      <c r="G41" s="45"/>
      <c r="H41" s="351"/>
      <c r="I41" s="351"/>
      <c r="J41" s="353"/>
      <c r="K41" s="353"/>
      <c r="M41" s="41"/>
      <c r="N41" s="187"/>
      <c r="O41" s="23"/>
      <c r="P41" s="23"/>
    </row>
    <row r="42" spans="3:16" ht="15" customHeight="1" x14ac:dyDescent="0.15">
      <c r="C42" s="37"/>
      <c r="D42" s="37"/>
      <c r="E42" s="37"/>
      <c r="F42" s="37"/>
      <c r="M42" s="599"/>
      <c r="N42" s="599"/>
      <c r="O42" s="172"/>
      <c r="P42" s="172"/>
    </row>
  </sheetData>
  <customSheetViews>
    <customSheetView guid="{5C72CF21-BE65-11D5-936B-0000F497F8AE}" showGridLines="0" showRuler="0">
      <selection activeCell="D38" sqref="D38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&amp;Cア・朝日新聞/マ・毎日新聞/ヨ・読売新聞/サ・産経新聞/新・新潟日報/経・日経新聞/合・全紙取扱店</oddFooter>
      </headerFooter>
    </customSheetView>
  </customSheetViews>
  <mergeCells count="35">
    <mergeCell ref="N6:P7"/>
    <mergeCell ref="M8:M9"/>
    <mergeCell ref="M10:N10"/>
    <mergeCell ref="M15:O15"/>
    <mergeCell ref="M11:N12"/>
    <mergeCell ref="C1:D1"/>
    <mergeCell ref="H18:I18"/>
    <mergeCell ref="O17:P17"/>
    <mergeCell ref="C17:D17"/>
    <mergeCell ref="O2:P2"/>
    <mergeCell ref="M3:N3"/>
    <mergeCell ref="P8:P9"/>
    <mergeCell ref="O8:O9"/>
    <mergeCell ref="F7:F8"/>
    <mergeCell ref="O10:P10"/>
    <mergeCell ref="N8:N9"/>
    <mergeCell ref="O16:P16"/>
    <mergeCell ref="C4:F4"/>
    <mergeCell ref="H17:I17"/>
    <mergeCell ref="M17:N17"/>
    <mergeCell ref="M4:O5"/>
    <mergeCell ref="M42:N42"/>
    <mergeCell ref="H22:I22"/>
    <mergeCell ref="M20:P20"/>
    <mergeCell ref="M25:P25"/>
    <mergeCell ref="H25:K25"/>
    <mergeCell ref="M39:N39"/>
    <mergeCell ref="H34:K34"/>
    <mergeCell ref="P38:P39"/>
    <mergeCell ref="D37:F37"/>
    <mergeCell ref="C29:F29"/>
    <mergeCell ref="M34:P34"/>
    <mergeCell ref="M16:N16"/>
    <mergeCell ref="O11:P12"/>
    <mergeCell ref="C19:F19"/>
  </mergeCells>
  <phoneticPr fontId="10"/>
  <conditionalFormatting sqref="P35:P38 P26:P31 K35:K39 K26:K31 F38:F40 F30:F36 F20:F22 K4:K15 F5:F7 F9:F16 F24">
    <cfRule type="cellIs" dxfId="5" priority="2" operator="greaterThan">
      <formula>E4</formula>
    </cfRule>
  </conditionalFormatting>
  <conditionalFormatting sqref="F23">
    <cfRule type="cellIs" dxfId="4" priority="1" operator="greaterThan">
      <formula>E23</formula>
    </cfRule>
  </conditionalFormatting>
  <pageMargins left="0.78740157480314965" right="0.19685039370078741" top="0.19685039370078741" bottom="0.19685039370078741" header="0" footer="0.11811023622047245"/>
  <pageSetup paperSize="9" scale="98" orientation="landscape" horizontalDpi="400" verticalDpi="400" r:id="rId2"/>
  <headerFooter alignWithMargins="0">
    <oddFooter>&amp;Cア・朝日新聞/新・新潟日報/マ・毎日新聞/サ・産経新聞/ヨ・読売新聞/経・日経新聞/合・全紙取扱店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8"/>
  <sheetViews>
    <sheetView showGridLines="0" showZeros="0" tabSelected="1" zoomScaleNormal="100" workbookViewId="0">
      <selection activeCell="E21" sqref="E21"/>
    </sheetView>
  </sheetViews>
  <sheetFormatPr defaultRowHeight="13.5" x14ac:dyDescent="0.15"/>
  <cols>
    <col min="1" max="1" width="3.125" style="31" customWidth="1"/>
    <col min="2" max="2" width="2.625" style="31" customWidth="1"/>
    <col min="3" max="3" width="13.625" style="31" customWidth="1"/>
    <col min="4" max="4" width="7.625" style="31" customWidth="1"/>
    <col min="5" max="6" width="9.625" style="31" customWidth="1"/>
    <col min="7" max="7" width="2.625" style="31" customWidth="1"/>
    <col min="8" max="8" width="13.625" style="31" customWidth="1"/>
    <col min="9" max="9" width="7.625" style="31" customWidth="1"/>
    <col min="10" max="11" width="9.625" style="31" customWidth="1"/>
    <col min="12" max="12" width="2.625" style="31" customWidth="1"/>
    <col min="13" max="13" width="13.625" style="31" customWidth="1"/>
    <col min="14" max="14" width="7.625" style="31" customWidth="1"/>
    <col min="15" max="16" width="9.625" style="31" customWidth="1"/>
    <col min="17" max="16384" width="9" style="31"/>
  </cols>
  <sheetData>
    <row r="1" spans="1:21" s="21" customFormat="1" ht="14.25" thickBot="1" x14ac:dyDescent="0.2">
      <c r="C1" s="562" t="s">
        <v>376</v>
      </c>
      <c r="D1" s="563"/>
    </row>
    <row r="2" spans="1:21" s="21" customFormat="1" ht="15" customHeight="1" thickBot="1" x14ac:dyDescent="0.2">
      <c r="M2" s="146" t="s">
        <v>504</v>
      </c>
      <c r="N2" s="147"/>
      <c r="O2" s="584" t="s">
        <v>165</v>
      </c>
      <c r="P2" s="585"/>
    </row>
    <row r="3" spans="1:21" ht="15" customHeight="1" thickBot="1" x14ac:dyDescent="0.2">
      <c r="A3" s="368"/>
      <c r="C3" s="49" t="s">
        <v>145</v>
      </c>
      <c r="D3" s="84" t="s">
        <v>15</v>
      </c>
      <c r="E3" s="84" t="s">
        <v>16</v>
      </c>
      <c r="F3" s="34" t="s">
        <v>324</v>
      </c>
      <c r="H3" s="49" t="s">
        <v>164</v>
      </c>
      <c r="I3" s="84" t="s">
        <v>15</v>
      </c>
      <c r="J3" s="84" t="s">
        <v>16</v>
      </c>
      <c r="K3" s="34" t="s">
        <v>324</v>
      </c>
      <c r="M3" s="586" t="s">
        <v>17</v>
      </c>
      <c r="N3" s="587"/>
      <c r="O3" s="35"/>
      <c r="P3" s="36"/>
      <c r="Q3" s="37"/>
    </row>
    <row r="4" spans="1:21" s="21" customFormat="1" ht="15" customHeight="1" x14ac:dyDescent="0.15">
      <c r="A4" s="369"/>
      <c r="B4" s="31"/>
      <c r="C4" s="596" t="s">
        <v>421</v>
      </c>
      <c r="D4" s="597"/>
      <c r="E4" s="597"/>
      <c r="F4" s="598"/>
      <c r="G4" s="31"/>
      <c r="H4" s="624" t="s">
        <v>378</v>
      </c>
      <c r="I4" s="625"/>
      <c r="J4" s="625"/>
      <c r="K4" s="626"/>
      <c r="L4" s="31"/>
      <c r="M4" s="592"/>
      <c r="N4" s="593"/>
      <c r="O4" s="593"/>
      <c r="P4" s="405" t="s">
        <v>401</v>
      </c>
      <c r="Q4" s="48"/>
    </row>
    <row r="5" spans="1:21" ht="15" customHeight="1" thickBot="1" x14ac:dyDescent="0.2">
      <c r="A5" s="369"/>
      <c r="C5" s="292" t="s">
        <v>92</v>
      </c>
      <c r="D5" s="401" t="s">
        <v>338</v>
      </c>
      <c r="E5" s="299">
        <v>1760</v>
      </c>
      <c r="F5" s="143"/>
      <c r="H5" s="196" t="s">
        <v>250</v>
      </c>
      <c r="I5" s="87" t="s">
        <v>37</v>
      </c>
      <c r="J5" s="107">
        <v>2810</v>
      </c>
      <c r="K5" s="143"/>
      <c r="M5" s="594"/>
      <c r="N5" s="595"/>
      <c r="O5" s="595"/>
      <c r="P5" s="81"/>
      <c r="Q5" s="37"/>
    </row>
    <row r="6" spans="1:21" ht="15" customHeight="1" x14ac:dyDescent="0.15">
      <c r="A6" s="370"/>
      <c r="C6" s="86" t="s">
        <v>94</v>
      </c>
      <c r="D6" s="87" t="s">
        <v>60</v>
      </c>
      <c r="E6" s="91">
        <v>3500</v>
      </c>
      <c r="F6" s="143"/>
      <c r="H6" s="135" t="s">
        <v>228</v>
      </c>
      <c r="I6" s="507" t="s">
        <v>505</v>
      </c>
      <c r="J6" s="540"/>
      <c r="K6" s="544"/>
      <c r="L6" s="545"/>
      <c r="M6" s="148" t="s">
        <v>183</v>
      </c>
      <c r="N6" s="613"/>
      <c r="O6" s="613"/>
      <c r="P6" s="614"/>
      <c r="Q6" s="37"/>
    </row>
    <row r="7" spans="1:21" ht="15" customHeight="1" thickBot="1" x14ac:dyDescent="0.2">
      <c r="A7" s="368"/>
      <c r="C7" s="86" t="s">
        <v>96</v>
      </c>
      <c r="D7" s="87" t="s">
        <v>60</v>
      </c>
      <c r="E7" s="91">
        <v>1510</v>
      </c>
      <c r="F7" s="143"/>
      <c r="G7" s="38"/>
      <c r="H7" s="196" t="s">
        <v>251</v>
      </c>
      <c r="I7" s="87" t="s">
        <v>37</v>
      </c>
      <c r="J7" s="107">
        <v>260</v>
      </c>
      <c r="K7" s="143"/>
      <c r="M7" s="80"/>
      <c r="N7" s="615"/>
      <c r="O7" s="615"/>
      <c r="P7" s="616"/>
      <c r="Q7" s="37"/>
    </row>
    <row r="8" spans="1:21" ht="15" customHeight="1" x14ac:dyDescent="0.15">
      <c r="A8" s="365"/>
      <c r="C8" s="292" t="s">
        <v>167</v>
      </c>
      <c r="D8" s="401" t="s">
        <v>338</v>
      </c>
      <c r="E8" s="299">
        <v>2620</v>
      </c>
      <c r="F8" s="143"/>
      <c r="G8" s="40"/>
      <c r="H8" s="195" t="s">
        <v>229</v>
      </c>
      <c r="I8" s="316" t="s">
        <v>338</v>
      </c>
      <c r="J8" s="212">
        <v>3170</v>
      </c>
      <c r="K8" s="143"/>
      <c r="M8" s="586" t="s">
        <v>184</v>
      </c>
      <c r="N8" s="604" t="s">
        <v>185</v>
      </c>
      <c r="O8" s="604" t="s">
        <v>186</v>
      </c>
      <c r="P8" s="611" t="s">
        <v>187</v>
      </c>
      <c r="Q8" s="37"/>
    </row>
    <row r="9" spans="1:21" ht="15" customHeight="1" thickBot="1" x14ac:dyDescent="0.2">
      <c r="C9" s="332" t="s">
        <v>327</v>
      </c>
      <c r="D9" s="401" t="s">
        <v>338</v>
      </c>
      <c r="E9" s="322">
        <v>4750</v>
      </c>
      <c r="F9" s="143"/>
      <c r="H9" s="195" t="s">
        <v>229</v>
      </c>
      <c r="I9" s="118" t="s">
        <v>60</v>
      </c>
      <c r="J9" s="212">
        <v>720</v>
      </c>
      <c r="K9" s="143"/>
      <c r="M9" s="617"/>
      <c r="N9" s="605"/>
      <c r="O9" s="605"/>
      <c r="P9" s="612"/>
      <c r="Q9" s="37"/>
    </row>
    <row r="10" spans="1:21" ht="15" customHeight="1" x14ac:dyDescent="0.15">
      <c r="C10" s="402" t="s">
        <v>396</v>
      </c>
      <c r="D10" s="401" t="s">
        <v>338</v>
      </c>
      <c r="E10" s="299">
        <v>4650</v>
      </c>
      <c r="F10" s="143"/>
      <c r="H10" s="196" t="s">
        <v>230</v>
      </c>
      <c r="I10" s="90" t="s">
        <v>37</v>
      </c>
      <c r="J10" s="107">
        <v>1040</v>
      </c>
      <c r="K10" s="143"/>
      <c r="M10" s="590" t="s">
        <v>188</v>
      </c>
      <c r="N10" s="591"/>
      <c r="O10" s="588" t="s">
        <v>189</v>
      </c>
      <c r="P10" s="589"/>
      <c r="Q10" s="37"/>
    </row>
    <row r="11" spans="1:21" ht="15" customHeight="1" x14ac:dyDescent="0.15">
      <c r="C11" s="348" t="s">
        <v>397</v>
      </c>
      <c r="D11" s="401" t="s">
        <v>338</v>
      </c>
      <c r="E11" s="299">
        <v>3560</v>
      </c>
      <c r="F11" s="143"/>
      <c r="H11" s="272" t="s">
        <v>314</v>
      </c>
      <c r="I11" s="120" t="s">
        <v>37</v>
      </c>
      <c r="J11" s="250">
        <v>1080</v>
      </c>
      <c r="K11" s="143"/>
      <c r="M11" s="570">
        <f>新潟市!M11</f>
        <v>0</v>
      </c>
      <c r="N11" s="571"/>
      <c r="O11" s="571">
        <f>F41+K19+K24+K30+K39+P32</f>
        <v>0</v>
      </c>
      <c r="P11" s="574"/>
      <c r="Q11" s="37"/>
    </row>
    <row r="12" spans="1:21" ht="15" customHeight="1" thickBot="1" x14ac:dyDescent="0.2">
      <c r="C12" s="117" t="s">
        <v>166</v>
      </c>
      <c r="D12" s="331" t="s">
        <v>338</v>
      </c>
      <c r="E12" s="212">
        <v>2870</v>
      </c>
      <c r="F12" s="609"/>
      <c r="H12" s="396" t="s">
        <v>107</v>
      </c>
      <c r="I12" s="397" t="s">
        <v>37</v>
      </c>
      <c r="J12" s="306">
        <v>950</v>
      </c>
      <c r="K12" s="609"/>
      <c r="M12" s="572"/>
      <c r="N12" s="573"/>
      <c r="O12" s="573"/>
      <c r="P12" s="575"/>
      <c r="Q12" s="37"/>
    </row>
    <row r="13" spans="1:21" ht="15" customHeight="1" thickBot="1" x14ac:dyDescent="0.2">
      <c r="C13" s="659" t="s">
        <v>508</v>
      </c>
      <c r="D13" s="660"/>
      <c r="E13" s="509"/>
      <c r="F13" s="610"/>
      <c r="H13" s="494" t="s">
        <v>399</v>
      </c>
      <c r="I13" s="398"/>
      <c r="J13" s="399"/>
      <c r="K13" s="610"/>
      <c r="M13" s="149" t="s">
        <v>190</v>
      </c>
      <c r="N13" s="487" t="s">
        <v>468</v>
      </c>
      <c r="O13" s="61"/>
      <c r="P13" s="150"/>
      <c r="Q13" s="37"/>
    </row>
    <row r="14" spans="1:21" ht="15" customHeight="1" x14ac:dyDescent="0.15">
      <c r="C14" s="86" t="s">
        <v>99</v>
      </c>
      <c r="D14" s="87" t="s">
        <v>60</v>
      </c>
      <c r="E14" s="91">
        <v>1430</v>
      </c>
      <c r="F14" s="143"/>
      <c r="H14" s="117" t="s">
        <v>109</v>
      </c>
      <c r="I14" s="320" t="s">
        <v>346</v>
      </c>
      <c r="J14" s="212">
        <v>720</v>
      </c>
      <c r="K14" s="609"/>
      <c r="M14" s="151" t="s">
        <v>191</v>
      </c>
      <c r="N14" s="82"/>
      <c r="O14" s="82"/>
      <c r="P14" s="83"/>
      <c r="Q14" s="37"/>
    </row>
    <row r="15" spans="1:21" ht="15" customHeight="1" thickBot="1" x14ac:dyDescent="0.2">
      <c r="C15" s="86" t="s">
        <v>99</v>
      </c>
      <c r="D15" s="331" t="s">
        <v>338</v>
      </c>
      <c r="E15" s="107">
        <v>4600</v>
      </c>
      <c r="F15" s="143"/>
      <c r="H15" s="493" t="s">
        <v>474</v>
      </c>
      <c r="I15" s="102"/>
      <c r="J15" s="234"/>
      <c r="K15" s="610"/>
      <c r="M15" s="568"/>
      <c r="N15" s="569"/>
      <c r="O15" s="569"/>
      <c r="P15" s="152" t="s">
        <v>25</v>
      </c>
      <c r="Q15" s="37"/>
    </row>
    <row r="16" spans="1:21" ht="15" customHeight="1" x14ac:dyDescent="0.15">
      <c r="C16" s="271" t="s">
        <v>349</v>
      </c>
      <c r="D16" s="87" t="s">
        <v>37</v>
      </c>
      <c r="E16" s="107">
        <v>820</v>
      </c>
      <c r="F16" s="143"/>
      <c r="H16" s="196" t="s">
        <v>278</v>
      </c>
      <c r="I16" s="87" t="s">
        <v>37</v>
      </c>
      <c r="J16" s="107">
        <v>1260</v>
      </c>
      <c r="K16" s="143"/>
      <c r="M16" s="580" t="s">
        <v>192</v>
      </c>
      <c r="N16" s="581"/>
      <c r="O16" s="566" t="s">
        <v>193</v>
      </c>
      <c r="P16" s="567"/>
      <c r="Q16" s="37"/>
      <c r="R16" s="599"/>
      <c r="S16" s="599"/>
      <c r="T16" s="599"/>
      <c r="U16" s="599"/>
    </row>
    <row r="17" spans="1:21" ht="15" customHeight="1" thickBot="1" x14ac:dyDescent="0.2">
      <c r="C17" s="86" t="s">
        <v>101</v>
      </c>
      <c r="D17" s="87" t="s">
        <v>37</v>
      </c>
      <c r="E17" s="107">
        <v>380</v>
      </c>
      <c r="F17" s="143"/>
      <c r="H17" s="195" t="s">
        <v>277</v>
      </c>
      <c r="I17" s="87" t="s">
        <v>37</v>
      </c>
      <c r="J17" s="107">
        <v>1200</v>
      </c>
      <c r="K17" s="143"/>
      <c r="M17" s="578" t="s">
        <v>194</v>
      </c>
      <c r="N17" s="579"/>
      <c r="O17" s="576"/>
      <c r="P17" s="577"/>
      <c r="R17" s="41"/>
      <c r="S17" s="39"/>
      <c r="T17" s="42"/>
      <c r="U17" s="44"/>
    </row>
    <row r="18" spans="1:21" ht="15" customHeight="1" thickBot="1" x14ac:dyDescent="0.2">
      <c r="C18" s="86" t="s">
        <v>102</v>
      </c>
      <c r="D18" s="87" t="s">
        <v>37</v>
      </c>
      <c r="E18" s="107">
        <v>360</v>
      </c>
      <c r="F18" s="143"/>
      <c r="H18" s="137"/>
      <c r="I18" s="104"/>
      <c r="J18" s="212"/>
      <c r="K18" s="267"/>
      <c r="R18" s="41"/>
      <c r="S18" s="39"/>
      <c r="T18" s="42"/>
      <c r="U18" s="44"/>
    </row>
    <row r="19" spans="1:21" ht="15" customHeight="1" thickTop="1" thickBot="1" x14ac:dyDescent="0.2">
      <c r="C19" s="86" t="s">
        <v>103</v>
      </c>
      <c r="D19" s="317" t="s">
        <v>339</v>
      </c>
      <c r="E19" s="249">
        <v>400</v>
      </c>
      <c r="F19" s="143"/>
      <c r="H19" s="622" t="s">
        <v>282</v>
      </c>
      <c r="I19" s="623"/>
      <c r="J19" s="169">
        <f>SUM(J5:J18)</f>
        <v>13210</v>
      </c>
      <c r="K19" s="266">
        <f>SUM(K5:K18)</f>
        <v>0</v>
      </c>
      <c r="M19" s="596" t="s">
        <v>381</v>
      </c>
      <c r="N19" s="597"/>
      <c r="O19" s="597"/>
      <c r="P19" s="598"/>
      <c r="R19" s="41"/>
      <c r="S19" s="39"/>
      <c r="T19" s="42"/>
      <c r="U19" s="44"/>
    </row>
    <row r="20" spans="1:21" ht="15" customHeight="1" thickBot="1" x14ac:dyDescent="0.2">
      <c r="C20" s="131" t="s">
        <v>181</v>
      </c>
      <c r="D20" s="87" t="s">
        <v>263</v>
      </c>
      <c r="E20" s="91">
        <v>200</v>
      </c>
      <c r="F20" s="143"/>
      <c r="H20" s="37"/>
      <c r="I20" s="39"/>
      <c r="J20" s="42"/>
      <c r="K20" s="44"/>
      <c r="M20" s="292" t="s">
        <v>98</v>
      </c>
      <c r="N20" s="293" t="s">
        <v>60</v>
      </c>
      <c r="O20" s="294">
        <v>1620</v>
      </c>
      <c r="P20" s="143"/>
      <c r="R20" s="41"/>
      <c r="S20" s="39"/>
      <c r="T20" s="42"/>
      <c r="U20" s="44"/>
    </row>
    <row r="21" spans="1:21" ht="15" customHeight="1" x14ac:dyDescent="0.15">
      <c r="C21" s="86" t="s">
        <v>104</v>
      </c>
      <c r="D21" s="331" t="s">
        <v>338</v>
      </c>
      <c r="E21" s="91">
        <v>340</v>
      </c>
      <c r="F21" s="143"/>
      <c r="H21" s="627" t="s">
        <v>379</v>
      </c>
      <c r="I21" s="628"/>
      <c r="J21" s="628"/>
      <c r="K21" s="629"/>
      <c r="M21" s="86" t="s">
        <v>98</v>
      </c>
      <c r="N21" s="87" t="s">
        <v>47</v>
      </c>
      <c r="O21" s="107">
        <v>880</v>
      </c>
      <c r="P21" s="143"/>
      <c r="R21" s="41"/>
      <c r="S21" s="39"/>
      <c r="T21" s="42"/>
      <c r="U21" s="44"/>
    </row>
    <row r="22" spans="1:21" ht="15" customHeight="1" x14ac:dyDescent="0.15">
      <c r="C22" s="92" t="s">
        <v>106</v>
      </c>
      <c r="D22" s="90" t="s">
        <v>37</v>
      </c>
      <c r="E22" s="107">
        <v>1530</v>
      </c>
      <c r="F22" s="143"/>
      <c r="H22" s="86" t="s">
        <v>232</v>
      </c>
      <c r="I22" s="87" t="s">
        <v>37</v>
      </c>
      <c r="J22" s="107">
        <v>620</v>
      </c>
      <c r="K22" s="143"/>
      <c r="M22" s="402" t="s">
        <v>395</v>
      </c>
      <c r="N22" s="321" t="s">
        <v>338</v>
      </c>
      <c r="O22" s="299">
        <v>2870</v>
      </c>
      <c r="P22" s="143"/>
      <c r="R22" s="167"/>
      <c r="S22" s="168"/>
      <c r="T22" s="23"/>
      <c r="U22" s="44"/>
    </row>
    <row r="23" spans="1:21" ht="15" customHeight="1" thickBot="1" x14ac:dyDescent="0.2">
      <c r="C23" s="86" t="s">
        <v>108</v>
      </c>
      <c r="D23" s="87" t="s">
        <v>37</v>
      </c>
      <c r="E23" s="107">
        <v>1900</v>
      </c>
      <c r="F23" s="143"/>
      <c r="H23" s="103" t="s">
        <v>176</v>
      </c>
      <c r="I23" s="104" t="s">
        <v>37</v>
      </c>
      <c r="J23" s="212">
        <v>380</v>
      </c>
      <c r="K23" s="143"/>
      <c r="M23" s="348" t="s">
        <v>464</v>
      </c>
      <c r="N23" s="301" t="s">
        <v>330</v>
      </c>
      <c r="O23" s="294">
        <v>3630</v>
      </c>
      <c r="P23" s="143"/>
      <c r="R23" s="41"/>
      <c r="S23" s="39"/>
      <c r="T23" s="42"/>
      <c r="U23" s="44"/>
    </row>
    <row r="24" spans="1:21" ht="15" customHeight="1" thickTop="1" thickBot="1" x14ac:dyDescent="0.2">
      <c r="C24" s="86"/>
      <c r="D24" s="87"/>
      <c r="E24" s="107"/>
      <c r="F24" s="143"/>
      <c r="H24" s="622" t="s">
        <v>282</v>
      </c>
      <c r="I24" s="623"/>
      <c r="J24" s="169">
        <f>SUM(J21:J23)</f>
        <v>1000</v>
      </c>
      <c r="K24" s="266">
        <f>SUM(K21:K23)</f>
        <v>0</v>
      </c>
      <c r="M24" s="117" t="s">
        <v>100</v>
      </c>
      <c r="N24" s="331" t="s">
        <v>338</v>
      </c>
      <c r="O24" s="185">
        <v>3350</v>
      </c>
      <c r="P24" s="609"/>
      <c r="R24" s="41"/>
      <c r="S24" s="39"/>
      <c r="T24" s="42"/>
      <c r="U24" s="44"/>
    </row>
    <row r="25" spans="1:21" ht="15" customHeight="1" thickBot="1" x14ac:dyDescent="0.2">
      <c r="C25" s="86"/>
      <c r="D25" s="87"/>
      <c r="E25" s="107"/>
      <c r="F25" s="143"/>
      <c r="H25" s="41"/>
      <c r="I25" s="39"/>
      <c r="J25" s="42"/>
      <c r="K25" s="57"/>
      <c r="M25" s="488" t="s">
        <v>231</v>
      </c>
      <c r="N25" s="489"/>
      <c r="O25" s="94"/>
      <c r="P25" s="610"/>
      <c r="R25" s="41"/>
      <c r="S25" s="39"/>
      <c r="T25" s="42"/>
      <c r="U25" s="44"/>
    </row>
    <row r="26" spans="1:21" ht="15" customHeight="1" x14ac:dyDescent="0.15">
      <c r="C26" s="86"/>
      <c r="D26" s="87"/>
      <c r="E26" s="107"/>
      <c r="F26" s="143"/>
      <c r="H26" s="596" t="s">
        <v>286</v>
      </c>
      <c r="I26" s="597"/>
      <c r="J26" s="597"/>
      <c r="K26" s="598"/>
      <c r="M26" s="117" t="s">
        <v>100</v>
      </c>
      <c r="N26" s="165" t="s">
        <v>151</v>
      </c>
      <c r="O26" s="185">
        <v>640</v>
      </c>
      <c r="P26" s="609"/>
      <c r="R26" s="41"/>
      <c r="S26" s="39"/>
      <c r="T26" s="42"/>
      <c r="U26" s="44"/>
    </row>
    <row r="27" spans="1:21" ht="15" customHeight="1" x14ac:dyDescent="0.15">
      <c r="C27" s="86"/>
      <c r="D27" s="87"/>
      <c r="E27" s="107"/>
      <c r="F27" s="143"/>
      <c r="H27" s="292" t="s">
        <v>105</v>
      </c>
      <c r="I27" s="349" t="s">
        <v>356</v>
      </c>
      <c r="J27" s="294">
        <v>3100</v>
      </c>
      <c r="K27" s="143"/>
      <c r="M27" s="488" t="s">
        <v>231</v>
      </c>
      <c r="N27" s="489"/>
      <c r="O27" s="94"/>
      <c r="P27" s="610"/>
      <c r="R27" s="61"/>
      <c r="S27" s="191"/>
      <c r="T27" s="63"/>
      <c r="U27" s="63"/>
    </row>
    <row r="28" spans="1:21" s="21" customFormat="1" ht="15" customHeight="1" x14ac:dyDescent="0.15">
      <c r="A28" s="31"/>
      <c r="B28" s="31"/>
      <c r="C28" s="86"/>
      <c r="D28" s="87"/>
      <c r="E28" s="107"/>
      <c r="F28" s="143"/>
      <c r="G28" s="31"/>
      <c r="H28" s="292" t="s">
        <v>105</v>
      </c>
      <c r="I28" s="350" t="s">
        <v>264</v>
      </c>
      <c r="J28" s="299">
        <v>2300</v>
      </c>
      <c r="K28" s="143"/>
      <c r="L28" s="85"/>
      <c r="M28" s="86"/>
      <c r="N28" s="400"/>
      <c r="O28" s="107"/>
      <c r="P28" s="143"/>
      <c r="R28" s="37"/>
      <c r="S28" s="37"/>
      <c r="T28" s="37"/>
      <c r="U28" s="42"/>
    </row>
    <row r="29" spans="1:21" ht="15" customHeight="1" thickBot="1" x14ac:dyDescent="0.2">
      <c r="A29" s="21"/>
      <c r="B29" s="21"/>
      <c r="C29" s="103"/>
      <c r="D29" s="104"/>
      <c r="E29" s="212"/>
      <c r="F29" s="267"/>
      <c r="G29" s="21"/>
      <c r="H29" s="103"/>
      <c r="I29" s="104"/>
      <c r="J29" s="212"/>
      <c r="K29" s="143"/>
      <c r="M29" s="86"/>
      <c r="N29" s="400"/>
      <c r="O29" s="107"/>
      <c r="P29" s="143"/>
      <c r="R29" s="599"/>
      <c r="S29" s="599"/>
      <c r="T29" s="599"/>
      <c r="U29" s="599"/>
    </row>
    <row r="30" spans="1:21" ht="15" customHeight="1" thickTop="1" thickBot="1" x14ac:dyDescent="0.2">
      <c r="C30" s="622" t="s">
        <v>196</v>
      </c>
      <c r="D30" s="623"/>
      <c r="E30" s="175">
        <f>SUM(E5:E29)</f>
        <v>37180</v>
      </c>
      <c r="F30" s="161">
        <f>SUM(F5:F29)</f>
        <v>0</v>
      </c>
      <c r="H30" s="622" t="s">
        <v>282</v>
      </c>
      <c r="I30" s="623"/>
      <c r="J30" s="169">
        <f>SUM(J27:J29)</f>
        <v>5400</v>
      </c>
      <c r="K30" s="266">
        <f>SUM(K27:K29)</f>
        <v>0</v>
      </c>
      <c r="M30" s="86"/>
      <c r="N30" s="108"/>
      <c r="O30" s="107"/>
      <c r="P30" s="143"/>
      <c r="R30" s="41"/>
      <c r="S30" s="39"/>
      <c r="T30" s="42"/>
      <c r="U30" s="44"/>
    </row>
    <row r="31" spans="1:21" ht="15" customHeight="1" thickBot="1" x14ac:dyDescent="0.2">
      <c r="C31" s="126" t="s">
        <v>91</v>
      </c>
      <c r="D31" s="219" t="s">
        <v>338</v>
      </c>
      <c r="E31" s="244">
        <v>4200</v>
      </c>
      <c r="F31" s="143"/>
      <c r="H31" s="43"/>
      <c r="I31" s="39"/>
      <c r="J31" s="42"/>
      <c r="K31" s="44"/>
      <c r="M31" s="103"/>
      <c r="N31" s="104"/>
      <c r="O31" s="212"/>
      <c r="P31" s="267"/>
      <c r="R31" s="41"/>
      <c r="S31" s="39"/>
      <c r="T31" s="44"/>
      <c r="U31" s="44"/>
    </row>
    <row r="32" spans="1:21" ht="15" customHeight="1" thickTop="1" thickBot="1" x14ac:dyDescent="0.2">
      <c r="C32" s="117" t="s">
        <v>93</v>
      </c>
      <c r="D32" s="118" t="s">
        <v>60</v>
      </c>
      <c r="E32" s="212">
        <v>2750</v>
      </c>
      <c r="F32" s="609"/>
      <c r="H32" s="656" t="s">
        <v>380</v>
      </c>
      <c r="I32" s="657"/>
      <c r="J32" s="657"/>
      <c r="K32" s="658"/>
      <c r="M32" s="622" t="s">
        <v>282</v>
      </c>
      <c r="N32" s="623"/>
      <c r="O32" s="175">
        <f>SUM(O20:O30)</f>
        <v>12990</v>
      </c>
      <c r="P32" s="161">
        <f>SUM(P20:P30)</f>
        <v>0</v>
      </c>
      <c r="R32" s="41"/>
      <c r="S32" s="39"/>
      <c r="T32" s="42"/>
      <c r="U32" s="44"/>
    </row>
    <row r="33" spans="3:21" ht="15" customHeight="1" x14ac:dyDescent="0.15">
      <c r="C33" s="546" t="s">
        <v>506</v>
      </c>
      <c r="D33" s="547"/>
      <c r="E33" s="548"/>
      <c r="F33" s="610"/>
      <c r="H33" s="86" t="s">
        <v>110</v>
      </c>
      <c r="I33" s="218" t="s">
        <v>338</v>
      </c>
      <c r="J33" s="107">
        <v>4110</v>
      </c>
      <c r="K33" s="143"/>
      <c r="M33" s="126"/>
      <c r="N33" s="127"/>
      <c r="O33" s="128"/>
      <c r="P33" s="134"/>
      <c r="R33" s="61"/>
      <c r="S33" s="61"/>
      <c r="T33" s="172"/>
      <c r="U33" s="63"/>
    </row>
    <row r="34" spans="3:21" ht="15" customHeight="1" x14ac:dyDescent="0.15">
      <c r="C34" s="86" t="s">
        <v>95</v>
      </c>
      <c r="D34" s="87" t="s">
        <v>37</v>
      </c>
      <c r="E34" s="107">
        <v>500</v>
      </c>
      <c r="F34" s="143"/>
      <c r="H34" s="131" t="s">
        <v>111</v>
      </c>
      <c r="I34" s="218" t="s">
        <v>338</v>
      </c>
      <c r="J34" s="107">
        <v>1650</v>
      </c>
      <c r="K34" s="143"/>
      <c r="M34" s="188"/>
      <c r="N34" s="189"/>
      <c r="O34" s="189"/>
      <c r="P34" s="190"/>
    </row>
    <row r="35" spans="3:21" ht="15" customHeight="1" x14ac:dyDescent="0.15">
      <c r="C35" s="86" t="s">
        <v>97</v>
      </c>
      <c r="D35" s="218" t="s">
        <v>338</v>
      </c>
      <c r="E35" s="107">
        <v>4840</v>
      </c>
      <c r="F35" s="143"/>
      <c r="H35" s="131" t="s">
        <v>112</v>
      </c>
      <c r="I35" s="87" t="s">
        <v>60</v>
      </c>
      <c r="J35" s="107">
        <v>1700</v>
      </c>
      <c r="K35" s="143"/>
      <c r="M35" s="86"/>
      <c r="N35" s="87"/>
      <c r="O35" s="106"/>
      <c r="P35" s="89"/>
    </row>
    <row r="36" spans="3:21" ht="15" customHeight="1" x14ac:dyDescent="0.15">
      <c r="C36" s="86" t="s">
        <v>198</v>
      </c>
      <c r="D36" s="218" t="s">
        <v>338</v>
      </c>
      <c r="E36" s="294">
        <v>2200</v>
      </c>
      <c r="F36" s="143"/>
      <c r="H36" s="86" t="s">
        <v>113</v>
      </c>
      <c r="I36" s="87" t="s">
        <v>37</v>
      </c>
      <c r="J36" s="107">
        <v>1590</v>
      </c>
      <c r="K36" s="143"/>
      <c r="M36" s="86"/>
      <c r="N36" s="87"/>
      <c r="O36" s="88"/>
      <c r="P36" s="89"/>
    </row>
    <row r="37" spans="3:21" ht="15" customHeight="1" x14ac:dyDescent="0.15">
      <c r="C37" s="86"/>
      <c r="D37" s="87"/>
      <c r="E37" s="107"/>
      <c r="F37" s="143"/>
      <c r="H37" s="86" t="s">
        <v>114</v>
      </c>
      <c r="I37" s="87" t="s">
        <v>37</v>
      </c>
      <c r="J37" s="107">
        <v>700</v>
      </c>
      <c r="K37" s="143"/>
      <c r="M37" s="86"/>
      <c r="N37" s="87"/>
      <c r="O37" s="106"/>
      <c r="P37" s="89"/>
    </row>
    <row r="38" spans="3:21" ht="15" customHeight="1" thickBot="1" x14ac:dyDescent="0.2">
      <c r="C38" s="202"/>
      <c r="D38" s="108"/>
      <c r="E38" s="107"/>
      <c r="F38" s="143"/>
      <c r="H38" s="192"/>
      <c r="I38" s="193"/>
      <c r="J38" s="523"/>
      <c r="K38" s="143"/>
      <c r="M38" s="200"/>
      <c r="N38" s="198"/>
      <c r="O38" s="199"/>
      <c r="P38" s="201"/>
    </row>
    <row r="39" spans="3:21" ht="15" customHeight="1" thickTop="1" thickBot="1" x14ac:dyDescent="0.2">
      <c r="C39" s="203"/>
      <c r="D39" s="204"/>
      <c r="E39" s="524"/>
      <c r="F39" s="267"/>
      <c r="H39" s="622" t="s">
        <v>282</v>
      </c>
      <c r="I39" s="623"/>
      <c r="J39" s="160">
        <f>SUM(J33:J38)</f>
        <v>9750</v>
      </c>
      <c r="K39" s="255">
        <f>SUM(K33:K38)</f>
        <v>0</v>
      </c>
      <c r="M39" s="86"/>
      <c r="N39" s="101"/>
      <c r="O39" s="106"/>
      <c r="P39" s="125"/>
    </row>
    <row r="40" spans="3:21" ht="15" customHeight="1" thickTop="1" thickBot="1" x14ac:dyDescent="0.2">
      <c r="C40" s="654" t="s">
        <v>197</v>
      </c>
      <c r="D40" s="655"/>
      <c r="E40" s="525">
        <f>SUM(E31:E39)</f>
        <v>14490</v>
      </c>
      <c r="F40" s="526">
        <f>SUM(F31:F39)</f>
        <v>0</v>
      </c>
      <c r="H40" s="121"/>
      <c r="I40" s="138"/>
      <c r="J40" s="184"/>
      <c r="K40" s="197"/>
      <c r="M40" s="135"/>
      <c r="N40" s="132"/>
      <c r="O40" s="132"/>
      <c r="P40" s="125"/>
    </row>
    <row r="41" spans="3:21" ht="15" customHeight="1" thickBot="1" x14ac:dyDescent="0.2">
      <c r="C41" s="622" t="s">
        <v>282</v>
      </c>
      <c r="D41" s="623"/>
      <c r="E41" s="136">
        <f>SUM(E40,E30)</f>
        <v>51670</v>
      </c>
      <c r="F41" s="100">
        <f>SUM(F40,F30)</f>
        <v>0</v>
      </c>
      <c r="H41" s="111"/>
      <c r="I41" s="133"/>
      <c r="J41" s="115"/>
      <c r="K41" s="113"/>
      <c r="M41" s="122"/>
      <c r="N41" s="123"/>
      <c r="O41" s="123"/>
      <c r="P41" s="124"/>
    </row>
    <row r="42" spans="3:21" ht="15" customHeight="1" x14ac:dyDescent="0.15">
      <c r="H42" s="37"/>
      <c r="I42" s="37"/>
      <c r="J42" s="37"/>
      <c r="K42" s="37"/>
    </row>
    <row r="43" spans="3:21" ht="15" customHeight="1" x14ac:dyDescent="0.15">
      <c r="G43" s="45"/>
    </row>
    <row r="44" spans="3:21" ht="15" customHeight="1" x14ac:dyDescent="0.15"/>
    <row r="45" spans="3:21" ht="15" customHeight="1" x14ac:dyDescent="0.15"/>
    <row r="46" spans="3:21" ht="15" customHeight="1" x14ac:dyDescent="0.15">
      <c r="H46" s="37"/>
    </row>
    <row r="47" spans="3:21" ht="15" customHeight="1" x14ac:dyDescent="0.15"/>
    <row r="48" spans="3:21" ht="15" customHeight="1" x14ac:dyDescent="0.15"/>
  </sheetData>
  <customSheetViews>
    <customSheetView guid="{5C72CF21-BE65-11D5-936B-0000F497F8AE}" showGridLines="0" showRuler="0">
      <selection activeCell="M2" sqref="M2:N2"/>
      <pageMargins left="0.78740157480314965" right="0.19685039370078741" top="0.19685039370078741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41">
    <mergeCell ref="P26:P27"/>
    <mergeCell ref="K14:K15"/>
    <mergeCell ref="K12:K13"/>
    <mergeCell ref="F12:F13"/>
    <mergeCell ref="F32:F33"/>
    <mergeCell ref="M32:N32"/>
    <mergeCell ref="C1:D1"/>
    <mergeCell ref="M15:O15"/>
    <mergeCell ref="O17:P17"/>
    <mergeCell ref="O11:P12"/>
    <mergeCell ref="C13:D13"/>
    <mergeCell ref="M17:N17"/>
    <mergeCell ref="N8:N9"/>
    <mergeCell ref="C4:F4"/>
    <mergeCell ref="P8:P9"/>
    <mergeCell ref="M8:M9"/>
    <mergeCell ref="R29:U29"/>
    <mergeCell ref="M19:P19"/>
    <mergeCell ref="M11:N12"/>
    <mergeCell ref="C30:D30"/>
    <mergeCell ref="O2:P2"/>
    <mergeCell ref="M3:N3"/>
    <mergeCell ref="M4:O5"/>
    <mergeCell ref="N6:P7"/>
    <mergeCell ref="M10:N10"/>
    <mergeCell ref="O10:P10"/>
    <mergeCell ref="O8:O9"/>
    <mergeCell ref="H4:K4"/>
    <mergeCell ref="R16:U16"/>
    <mergeCell ref="M16:N16"/>
    <mergeCell ref="O16:P16"/>
    <mergeCell ref="P24:P25"/>
    <mergeCell ref="H39:I39"/>
    <mergeCell ref="C41:D41"/>
    <mergeCell ref="H19:I19"/>
    <mergeCell ref="H24:I24"/>
    <mergeCell ref="H30:I30"/>
    <mergeCell ref="C40:D40"/>
    <mergeCell ref="H21:K21"/>
    <mergeCell ref="H32:K32"/>
    <mergeCell ref="H26:K26"/>
  </mergeCells>
  <phoneticPr fontId="10"/>
  <conditionalFormatting sqref="F39 P31 F29 K5 K22:K23 K27:K29 K33:K38 K14 K16:K18 K7:K12">
    <cfRule type="cellIs" dxfId="3" priority="2" operator="greaterThan">
      <formula>E5</formula>
    </cfRule>
  </conditionalFormatting>
  <conditionalFormatting sqref="F31:F32 P20:P24 F5:F12 F34:F38 F14:F28 P26 P28:P30">
    <cfRule type="cellIs" dxfId="2" priority="1" operator="greaterThan">
      <formula>E5</formula>
    </cfRule>
  </conditionalFormatting>
  <printOptions gridLinesSet="0"/>
  <pageMargins left="0.78740157480314965" right="0.19685039370078741" top="0.19685039370078741" bottom="0.19685039370078741" header="0" footer="0.11811023622047245"/>
  <pageSetup paperSize="9" scale="98" orientation="landscape" horizontalDpi="400" verticalDpi="400" r:id="rId2"/>
  <headerFooter alignWithMargins="0">
    <oddFooter>&amp;Cア・朝日新聞/新・新潟日報/マ・毎日新聞/サ・産経新聞/ヨ・読売新聞/経・日経新聞/合・全紙取扱店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2"/>
  <sheetViews>
    <sheetView showGridLines="0" showZeros="0" zoomScaleNormal="100" workbookViewId="0">
      <selection activeCell="E42" activeCellId="1" sqref="E22 E42"/>
    </sheetView>
  </sheetViews>
  <sheetFormatPr defaultRowHeight="13.5" x14ac:dyDescent="0.15"/>
  <cols>
    <col min="1" max="1" width="3.125" style="31" customWidth="1"/>
    <col min="2" max="2" width="2.625" style="31" customWidth="1"/>
    <col min="3" max="3" width="13.625" style="31" customWidth="1"/>
    <col min="4" max="4" width="7.625" style="31" customWidth="1"/>
    <col min="5" max="6" width="9.625" style="31" customWidth="1"/>
    <col min="7" max="7" width="2.625" style="31" customWidth="1"/>
    <col min="8" max="8" width="13.625" style="31" customWidth="1"/>
    <col min="9" max="9" width="7.625" style="31" customWidth="1"/>
    <col min="10" max="11" width="9.625" style="31" customWidth="1"/>
    <col min="12" max="12" width="2.625" style="31" customWidth="1"/>
    <col min="13" max="13" width="13.625" style="31" customWidth="1"/>
    <col min="14" max="14" width="7.625" style="31" customWidth="1"/>
    <col min="15" max="16" width="9.625" style="31" customWidth="1"/>
    <col min="17" max="16384" width="9" style="31"/>
  </cols>
  <sheetData>
    <row r="1" spans="1:17" s="21" customFormat="1" ht="14.25" thickBot="1" x14ac:dyDescent="0.2">
      <c r="C1" s="562" t="s">
        <v>377</v>
      </c>
      <c r="D1" s="563"/>
    </row>
    <row r="2" spans="1:17" s="21" customFormat="1" ht="15" customHeight="1" thickBot="1" x14ac:dyDescent="0.2">
      <c r="M2" s="146" t="s">
        <v>504</v>
      </c>
      <c r="N2" s="147"/>
      <c r="O2" s="584" t="s">
        <v>168</v>
      </c>
      <c r="P2" s="585"/>
    </row>
    <row r="3" spans="1:17" ht="15" customHeight="1" thickBot="1" x14ac:dyDescent="0.2">
      <c r="A3" s="368"/>
      <c r="C3" s="49" t="s">
        <v>145</v>
      </c>
      <c r="D3" s="84" t="s">
        <v>15</v>
      </c>
      <c r="E3" s="84" t="s">
        <v>16</v>
      </c>
      <c r="F3" s="34" t="s">
        <v>324</v>
      </c>
      <c r="H3" s="49" t="s">
        <v>145</v>
      </c>
      <c r="I3" s="84" t="s">
        <v>15</v>
      </c>
      <c r="J3" s="84" t="s">
        <v>16</v>
      </c>
      <c r="K3" s="34" t="s">
        <v>324</v>
      </c>
      <c r="M3" s="586" t="s">
        <v>17</v>
      </c>
      <c r="N3" s="587"/>
      <c r="O3" s="35"/>
      <c r="P3" s="36"/>
      <c r="Q3" s="37"/>
    </row>
    <row r="4" spans="1:17" s="21" customFormat="1" ht="15" customHeight="1" x14ac:dyDescent="0.15">
      <c r="A4" s="369"/>
      <c r="B4" s="31"/>
      <c r="C4" s="637" t="s">
        <v>382</v>
      </c>
      <c r="D4" s="638"/>
      <c r="E4" s="638"/>
      <c r="F4" s="639"/>
      <c r="G4" s="31"/>
      <c r="H4" s="596" t="s">
        <v>384</v>
      </c>
      <c r="I4" s="597"/>
      <c r="J4" s="597"/>
      <c r="K4" s="598"/>
      <c r="L4" s="31"/>
      <c r="M4" s="592"/>
      <c r="N4" s="593"/>
      <c r="O4" s="593"/>
      <c r="P4" s="405" t="s">
        <v>401</v>
      </c>
      <c r="Q4" s="48"/>
    </row>
    <row r="5" spans="1:17" ht="15" customHeight="1" thickBot="1" x14ac:dyDescent="0.2">
      <c r="A5" s="369"/>
      <c r="C5" s="292" t="s">
        <v>213</v>
      </c>
      <c r="D5" s="87" t="s">
        <v>60</v>
      </c>
      <c r="E5" s="91">
        <v>1300</v>
      </c>
      <c r="F5" s="143"/>
      <c r="H5" s="86" t="s">
        <v>115</v>
      </c>
      <c r="I5" s="87" t="s">
        <v>264</v>
      </c>
      <c r="J5" s="107">
        <v>1480</v>
      </c>
      <c r="K5" s="143"/>
      <c r="M5" s="594"/>
      <c r="N5" s="595"/>
      <c r="O5" s="595"/>
      <c r="P5" s="81"/>
      <c r="Q5" s="37"/>
    </row>
    <row r="6" spans="1:17" ht="15" customHeight="1" x14ac:dyDescent="0.15">
      <c r="A6" s="370"/>
      <c r="C6" s="292" t="s">
        <v>213</v>
      </c>
      <c r="D6" s="218" t="s">
        <v>338</v>
      </c>
      <c r="E6" s="91">
        <v>4620</v>
      </c>
      <c r="F6" s="143"/>
      <c r="H6" s="292" t="s">
        <v>152</v>
      </c>
      <c r="I6" s="321" t="s">
        <v>338</v>
      </c>
      <c r="J6" s="294">
        <v>3190</v>
      </c>
      <c r="K6" s="143"/>
      <c r="M6" s="148" t="s">
        <v>183</v>
      </c>
      <c r="N6" s="613"/>
      <c r="O6" s="613"/>
      <c r="P6" s="614"/>
      <c r="Q6" s="37"/>
    </row>
    <row r="7" spans="1:17" ht="15" customHeight="1" thickBot="1" x14ac:dyDescent="0.2">
      <c r="A7" s="368"/>
      <c r="C7" s="292" t="s">
        <v>214</v>
      </c>
      <c r="D7" s="87" t="s">
        <v>37</v>
      </c>
      <c r="E7" s="91">
        <v>1990</v>
      </c>
      <c r="F7" s="143"/>
      <c r="G7" s="38"/>
      <c r="H7" s="292" t="s">
        <v>153</v>
      </c>
      <c r="I7" s="321" t="s">
        <v>338</v>
      </c>
      <c r="J7" s="294">
        <v>1150</v>
      </c>
      <c r="K7" s="143"/>
      <c r="M7" s="80"/>
      <c r="N7" s="615"/>
      <c r="O7" s="615"/>
      <c r="P7" s="616"/>
      <c r="Q7" s="37"/>
    </row>
    <row r="8" spans="1:17" ht="15" customHeight="1" x14ac:dyDescent="0.15">
      <c r="A8" s="365"/>
      <c r="C8" s="298" t="s">
        <v>310</v>
      </c>
      <c r="D8" s="293" t="s">
        <v>37</v>
      </c>
      <c r="E8" s="299">
        <v>2260</v>
      </c>
      <c r="F8" s="143"/>
      <c r="G8" s="40"/>
      <c r="H8" s="86" t="s">
        <v>116</v>
      </c>
      <c r="I8" s="87" t="s">
        <v>37</v>
      </c>
      <c r="J8" s="107">
        <v>800</v>
      </c>
      <c r="K8" s="143"/>
      <c r="M8" s="586" t="s">
        <v>184</v>
      </c>
      <c r="N8" s="604" t="s">
        <v>185</v>
      </c>
      <c r="O8" s="604" t="s">
        <v>186</v>
      </c>
      <c r="P8" s="611" t="s">
        <v>187</v>
      </c>
      <c r="Q8" s="37"/>
    </row>
    <row r="9" spans="1:17" ht="15" customHeight="1" thickBot="1" x14ac:dyDescent="0.2">
      <c r="A9" s="37"/>
      <c r="C9" s="339" t="s">
        <v>350</v>
      </c>
      <c r="D9" s="87" t="s">
        <v>37</v>
      </c>
      <c r="E9" s="91">
        <v>1180</v>
      </c>
      <c r="F9" s="143"/>
      <c r="H9" s="86" t="s">
        <v>117</v>
      </c>
      <c r="I9" s="87" t="s">
        <v>37</v>
      </c>
      <c r="J9" s="107">
        <v>380</v>
      </c>
      <c r="K9" s="143"/>
      <c r="M9" s="617"/>
      <c r="N9" s="605"/>
      <c r="O9" s="605"/>
      <c r="P9" s="612"/>
      <c r="Q9" s="37"/>
    </row>
    <row r="10" spans="1:17" ht="15" customHeight="1" x14ac:dyDescent="0.15">
      <c r="C10" s="339"/>
      <c r="D10" s="87"/>
      <c r="E10" s="91"/>
      <c r="F10" s="143"/>
      <c r="H10" s="348" t="s">
        <v>466</v>
      </c>
      <c r="I10" s="87" t="s">
        <v>37</v>
      </c>
      <c r="J10" s="107">
        <v>1200</v>
      </c>
      <c r="K10" s="143"/>
      <c r="M10" s="590" t="s">
        <v>188</v>
      </c>
      <c r="N10" s="591"/>
      <c r="O10" s="588" t="s">
        <v>189</v>
      </c>
      <c r="P10" s="589"/>
      <c r="Q10" s="37"/>
    </row>
    <row r="11" spans="1:17" ht="15" customHeight="1" x14ac:dyDescent="0.15">
      <c r="C11" s="295"/>
      <c r="D11" s="296"/>
      <c r="E11" s="297"/>
      <c r="F11" s="143"/>
      <c r="H11" s="86" t="s">
        <v>175</v>
      </c>
      <c r="I11" s="87" t="s">
        <v>37</v>
      </c>
      <c r="J11" s="107">
        <v>1000</v>
      </c>
      <c r="K11" s="143"/>
      <c r="M11" s="633">
        <f>新潟市!M11</f>
        <v>0</v>
      </c>
      <c r="N11" s="634"/>
      <c r="O11" s="643">
        <f>F15+F32+K15+K27+K36+P37</f>
        <v>0</v>
      </c>
      <c r="P11" s="644"/>
      <c r="Q11" s="37"/>
    </row>
    <row r="12" spans="1:17" ht="15" customHeight="1" thickBot="1" x14ac:dyDescent="0.2">
      <c r="C12" s="280"/>
      <c r="D12" s="87"/>
      <c r="E12" s="91"/>
      <c r="F12" s="143"/>
      <c r="H12" s="86"/>
      <c r="I12" s="87"/>
      <c r="J12" s="107"/>
      <c r="K12" s="143"/>
      <c r="M12" s="635"/>
      <c r="N12" s="636"/>
      <c r="O12" s="636"/>
      <c r="P12" s="645"/>
      <c r="Q12" s="37"/>
    </row>
    <row r="13" spans="1:17" ht="15" customHeight="1" thickBot="1" x14ac:dyDescent="0.2">
      <c r="C13" s="280"/>
      <c r="D13" s="87"/>
      <c r="E13" s="91"/>
      <c r="F13" s="143"/>
      <c r="H13" s="86"/>
      <c r="I13" s="87"/>
      <c r="J13" s="107"/>
      <c r="K13" s="143"/>
      <c r="M13" s="149" t="s">
        <v>190</v>
      </c>
      <c r="N13" s="487" t="s">
        <v>467</v>
      </c>
      <c r="O13" s="61"/>
      <c r="P13" s="150"/>
      <c r="Q13" s="37"/>
    </row>
    <row r="14" spans="1:17" ht="15" customHeight="1" thickBot="1" x14ac:dyDescent="0.2">
      <c r="C14" s="281"/>
      <c r="D14" s="282"/>
      <c r="E14" s="283"/>
      <c r="F14" s="113"/>
      <c r="H14" s="166"/>
      <c r="I14" s="164"/>
      <c r="J14" s="259"/>
      <c r="K14" s="269"/>
      <c r="M14" s="151" t="s">
        <v>191</v>
      </c>
      <c r="N14" s="82"/>
      <c r="O14" s="82"/>
      <c r="P14" s="83"/>
      <c r="Q14" s="37"/>
    </row>
    <row r="15" spans="1:17" ht="15" customHeight="1" thickTop="1" thickBot="1" x14ac:dyDescent="0.2">
      <c r="C15" s="622" t="s">
        <v>282</v>
      </c>
      <c r="D15" s="623"/>
      <c r="E15" s="114">
        <f>SUM(E5:E13)</f>
        <v>11350</v>
      </c>
      <c r="F15" s="161">
        <f>SUM(F5:F13)</f>
        <v>0</v>
      </c>
      <c r="H15" s="622" t="s">
        <v>282</v>
      </c>
      <c r="I15" s="623"/>
      <c r="J15" s="169">
        <f>SUM(J5:J14)</f>
        <v>9200</v>
      </c>
      <c r="K15" s="266">
        <f>SUM(K5:K14)</f>
        <v>0</v>
      </c>
      <c r="M15" s="568"/>
      <c r="N15" s="569"/>
      <c r="O15" s="569"/>
      <c r="P15" s="152" t="s">
        <v>25</v>
      </c>
      <c r="Q15" s="37"/>
    </row>
    <row r="16" spans="1:17" ht="15" customHeight="1" thickBot="1" x14ac:dyDescent="0.2">
      <c r="C16" s="61"/>
      <c r="D16" s="61"/>
      <c r="E16" s="63"/>
      <c r="F16" s="63"/>
      <c r="H16" s="599"/>
      <c r="I16" s="599"/>
      <c r="J16" s="599"/>
      <c r="K16" s="599"/>
      <c r="M16" s="580" t="s">
        <v>192</v>
      </c>
      <c r="N16" s="581"/>
      <c r="O16" s="566" t="s">
        <v>193</v>
      </c>
      <c r="P16" s="567"/>
      <c r="Q16" s="37"/>
    </row>
    <row r="17" spans="1:16" ht="15" customHeight="1" thickBot="1" x14ac:dyDescent="0.2">
      <c r="C17" s="637" t="s">
        <v>383</v>
      </c>
      <c r="D17" s="638"/>
      <c r="E17" s="638"/>
      <c r="F17" s="639"/>
      <c r="H17" s="624" t="s">
        <v>385</v>
      </c>
      <c r="I17" s="661"/>
      <c r="J17" s="661"/>
      <c r="K17" s="662"/>
      <c r="M17" s="578" t="s">
        <v>194</v>
      </c>
      <c r="N17" s="579"/>
      <c r="O17" s="576"/>
      <c r="P17" s="577"/>
    </row>
    <row r="18" spans="1:16" ht="15" customHeight="1" thickBot="1" x14ac:dyDescent="0.2">
      <c r="C18" s="292" t="s">
        <v>247</v>
      </c>
      <c r="D18" s="218" t="s">
        <v>338</v>
      </c>
      <c r="E18" s="91">
        <v>420</v>
      </c>
      <c r="F18" s="143"/>
      <c r="H18" s="86" t="s">
        <v>276</v>
      </c>
      <c r="I18" s="87" t="s">
        <v>37</v>
      </c>
      <c r="J18" s="107">
        <v>1550</v>
      </c>
      <c r="K18" s="143"/>
    </row>
    <row r="19" spans="1:16" ht="15" customHeight="1" thickBot="1" x14ac:dyDescent="0.2">
      <c r="C19" s="292" t="s">
        <v>247</v>
      </c>
      <c r="D19" s="503" t="s">
        <v>486</v>
      </c>
      <c r="E19" s="504"/>
      <c r="F19" s="505"/>
      <c r="H19" s="271" t="s">
        <v>315</v>
      </c>
      <c r="I19" s="87" t="s">
        <v>37</v>
      </c>
      <c r="J19" s="107">
        <v>170</v>
      </c>
      <c r="K19" s="143"/>
      <c r="M19" s="49" t="s">
        <v>164</v>
      </c>
      <c r="N19" s="84" t="s">
        <v>15</v>
      </c>
      <c r="O19" s="84" t="s">
        <v>16</v>
      </c>
      <c r="P19" s="34" t="s">
        <v>324</v>
      </c>
    </row>
    <row r="20" spans="1:16" ht="15" customHeight="1" x14ac:dyDescent="0.15">
      <c r="C20" s="292" t="s">
        <v>248</v>
      </c>
      <c r="D20" s="218" t="s">
        <v>338</v>
      </c>
      <c r="E20" s="107">
        <v>1700</v>
      </c>
      <c r="F20" s="143"/>
      <c r="H20" s="271" t="s">
        <v>316</v>
      </c>
      <c r="I20" s="87" t="s">
        <v>37</v>
      </c>
      <c r="J20" s="107">
        <v>1150</v>
      </c>
      <c r="K20" s="143"/>
      <c r="M20" s="596" t="s">
        <v>422</v>
      </c>
      <c r="N20" s="597"/>
      <c r="O20" s="597"/>
      <c r="P20" s="598"/>
    </row>
    <row r="21" spans="1:16" ht="15" customHeight="1" x14ac:dyDescent="0.15">
      <c r="C21" s="402" t="s">
        <v>488</v>
      </c>
      <c r="D21" s="87" t="s">
        <v>60</v>
      </c>
      <c r="E21" s="107">
        <v>1500</v>
      </c>
      <c r="F21" s="143"/>
      <c r="H21" s="292" t="s">
        <v>120</v>
      </c>
      <c r="I21" s="293" t="s">
        <v>37</v>
      </c>
      <c r="J21" s="294">
        <v>1990</v>
      </c>
      <c r="K21" s="143"/>
      <c r="M21" s="348" t="s">
        <v>398</v>
      </c>
      <c r="N21" s="401" t="s">
        <v>328</v>
      </c>
      <c r="O21" s="330">
        <v>2430</v>
      </c>
      <c r="P21" s="143"/>
    </row>
    <row r="22" spans="1:16" ht="15" customHeight="1" x14ac:dyDescent="0.15">
      <c r="C22" s="292" t="s">
        <v>249</v>
      </c>
      <c r="D22" s="87" t="s">
        <v>37</v>
      </c>
      <c r="E22" s="107">
        <v>740</v>
      </c>
      <c r="F22" s="143"/>
      <c r="H22" s="86" t="s">
        <v>201</v>
      </c>
      <c r="I22" s="87" t="s">
        <v>37</v>
      </c>
      <c r="J22" s="107">
        <v>350</v>
      </c>
      <c r="K22" s="143"/>
      <c r="M22" s="86" t="s">
        <v>118</v>
      </c>
      <c r="N22" s="87" t="s">
        <v>60</v>
      </c>
      <c r="O22" s="107">
        <v>3060</v>
      </c>
      <c r="P22" s="143"/>
    </row>
    <row r="23" spans="1:16" ht="15" customHeight="1" x14ac:dyDescent="0.15">
      <c r="C23" s="292" t="s">
        <v>215</v>
      </c>
      <c r="D23" s="87" t="s">
        <v>60</v>
      </c>
      <c r="E23" s="107">
        <v>1920</v>
      </c>
      <c r="F23" s="143"/>
      <c r="H23" s="86" t="s">
        <v>122</v>
      </c>
      <c r="I23" s="507" t="s">
        <v>497</v>
      </c>
      <c r="J23" s="540"/>
      <c r="K23" s="537"/>
      <c r="M23" s="86" t="s">
        <v>119</v>
      </c>
      <c r="N23" s="87" t="s">
        <v>60</v>
      </c>
      <c r="O23" s="107">
        <v>3270</v>
      </c>
      <c r="P23" s="143"/>
    </row>
    <row r="24" spans="1:16" ht="15" customHeight="1" x14ac:dyDescent="0.15">
      <c r="C24" s="292" t="s">
        <v>215</v>
      </c>
      <c r="D24" s="218" t="s">
        <v>338</v>
      </c>
      <c r="E24" s="91">
        <v>3020</v>
      </c>
      <c r="F24" s="143"/>
      <c r="H24" s="86"/>
      <c r="I24" s="87"/>
      <c r="J24" s="107"/>
      <c r="K24" s="143"/>
      <c r="M24" s="292" t="s">
        <v>170</v>
      </c>
      <c r="N24" s="321" t="s">
        <v>328</v>
      </c>
      <c r="O24" s="294">
        <v>3120</v>
      </c>
      <c r="P24" s="143"/>
    </row>
    <row r="25" spans="1:16" ht="15" customHeight="1" x14ac:dyDescent="0.15">
      <c r="C25" s="300" t="s">
        <v>216</v>
      </c>
      <c r="D25" s="90" t="s">
        <v>37</v>
      </c>
      <c r="E25" s="107">
        <v>1110</v>
      </c>
      <c r="F25" s="143"/>
      <c r="H25" s="86"/>
      <c r="I25" s="87"/>
      <c r="J25" s="107"/>
      <c r="K25" s="143"/>
      <c r="M25" s="292" t="s">
        <v>121</v>
      </c>
      <c r="N25" s="321" t="s">
        <v>328</v>
      </c>
      <c r="O25" s="294">
        <v>3030</v>
      </c>
      <c r="P25" s="143"/>
    </row>
    <row r="26" spans="1:16" ht="15" customHeight="1" thickBot="1" x14ac:dyDescent="0.2">
      <c r="C26" s="300" t="s">
        <v>218</v>
      </c>
      <c r="D26" s="90" t="s">
        <v>37</v>
      </c>
      <c r="E26" s="107">
        <v>930</v>
      </c>
      <c r="F26" s="143"/>
      <c r="H26" s="166"/>
      <c r="I26" s="164"/>
      <c r="J26" s="522"/>
      <c r="K26" s="267"/>
      <c r="M26" s="92" t="s">
        <v>123</v>
      </c>
      <c r="N26" s="218" t="s">
        <v>328</v>
      </c>
      <c r="O26" s="107">
        <v>900</v>
      </c>
      <c r="P26" s="143"/>
    </row>
    <row r="27" spans="1:16" s="21" customFormat="1" ht="15" customHeight="1" thickTop="1" thickBot="1" x14ac:dyDescent="0.2">
      <c r="A27" s="31"/>
      <c r="B27" s="31"/>
      <c r="C27" s="292" t="s">
        <v>219</v>
      </c>
      <c r="D27" s="87" t="s">
        <v>37</v>
      </c>
      <c r="E27" s="107">
        <v>690</v>
      </c>
      <c r="F27" s="143"/>
      <c r="G27" s="31"/>
      <c r="H27" s="257" t="s">
        <v>282</v>
      </c>
      <c r="I27" s="258"/>
      <c r="J27" s="169">
        <f>SUM(J18:J26)</f>
        <v>5210</v>
      </c>
      <c r="K27" s="266">
        <f>SUM(K18:K26)</f>
        <v>0</v>
      </c>
      <c r="L27" s="85"/>
      <c r="M27" s="92" t="s">
        <v>124</v>
      </c>
      <c r="N27" s="90" t="s">
        <v>37</v>
      </c>
      <c r="O27" s="107">
        <v>440</v>
      </c>
      <c r="P27" s="143"/>
    </row>
    <row r="28" spans="1:16" s="21" customFormat="1" ht="15" customHeight="1" thickBot="1" x14ac:dyDescent="0.2">
      <c r="C28" s="292" t="s">
        <v>217</v>
      </c>
      <c r="D28" s="218" t="s">
        <v>338</v>
      </c>
      <c r="E28" s="91">
        <v>1130</v>
      </c>
      <c r="F28" s="143"/>
      <c r="H28" s="221"/>
      <c r="I28" s="61"/>
      <c r="J28" s="172"/>
      <c r="K28" s="172"/>
      <c r="M28" s="86" t="s">
        <v>125</v>
      </c>
      <c r="N28" s="87" t="s">
        <v>37</v>
      </c>
      <c r="O28" s="250">
        <v>2920</v>
      </c>
      <c r="P28" s="143"/>
    </row>
    <row r="29" spans="1:16" ht="15" customHeight="1" x14ac:dyDescent="0.15">
      <c r="A29" s="21"/>
      <c r="B29" s="21"/>
      <c r="C29" s="292" t="s">
        <v>217</v>
      </c>
      <c r="D29" s="87" t="s">
        <v>60</v>
      </c>
      <c r="E29" s="91">
        <v>480</v>
      </c>
      <c r="F29" s="143"/>
      <c r="G29" s="21"/>
      <c r="H29" s="624" t="s">
        <v>386</v>
      </c>
      <c r="I29" s="661"/>
      <c r="J29" s="661"/>
      <c r="K29" s="662"/>
      <c r="M29" s="86" t="s">
        <v>126</v>
      </c>
      <c r="N29" s="87" t="s">
        <v>37</v>
      </c>
      <c r="O29" s="107">
        <v>320</v>
      </c>
      <c r="P29" s="143"/>
    </row>
    <row r="30" spans="1:16" ht="15" customHeight="1" x14ac:dyDescent="0.15">
      <c r="C30" s="340" t="s">
        <v>221</v>
      </c>
      <c r="D30" s="218" t="s">
        <v>338</v>
      </c>
      <c r="E30" s="94">
        <v>1500</v>
      </c>
      <c r="F30" s="143"/>
      <c r="H30" s="271" t="s">
        <v>317</v>
      </c>
      <c r="I30" s="87" t="s">
        <v>37</v>
      </c>
      <c r="J30" s="107">
        <v>370</v>
      </c>
      <c r="K30" s="143"/>
      <c r="M30" s="327" t="s">
        <v>351</v>
      </c>
      <c r="N30" s="118" t="s">
        <v>37</v>
      </c>
      <c r="O30" s="185">
        <v>320</v>
      </c>
      <c r="P30" s="609"/>
    </row>
    <row r="31" spans="1:16" ht="15" customHeight="1" thickBot="1" x14ac:dyDescent="0.2">
      <c r="C31" s="341" t="s">
        <v>220</v>
      </c>
      <c r="D31" s="104" t="s">
        <v>60</v>
      </c>
      <c r="E31" s="91">
        <v>850</v>
      </c>
      <c r="F31" s="143"/>
      <c r="H31" s="271" t="s">
        <v>487</v>
      </c>
      <c r="I31" s="317" t="s">
        <v>37</v>
      </c>
      <c r="J31" s="107">
        <v>1310</v>
      </c>
      <c r="K31" s="143"/>
      <c r="M31" s="508" t="s">
        <v>491</v>
      </c>
      <c r="N31" s="343"/>
      <c r="O31" s="94"/>
      <c r="P31" s="610"/>
    </row>
    <row r="32" spans="1:16" ht="15" customHeight="1" thickTop="1" thickBot="1" x14ac:dyDescent="0.2">
      <c r="C32" s="622" t="s">
        <v>282</v>
      </c>
      <c r="D32" s="623"/>
      <c r="E32" s="175">
        <f>SUM(E18:E31)</f>
        <v>15990</v>
      </c>
      <c r="F32" s="161">
        <f>SUM(F18:F31)</f>
        <v>0</v>
      </c>
      <c r="H32" s="86" t="s">
        <v>469</v>
      </c>
      <c r="I32" s="507" t="s">
        <v>501</v>
      </c>
      <c r="J32" s="540"/>
      <c r="K32" s="537"/>
      <c r="M32" s="86" t="s">
        <v>127</v>
      </c>
      <c r="N32" s="507" t="s">
        <v>473</v>
      </c>
      <c r="O32" s="506"/>
      <c r="P32" s="505"/>
    </row>
    <row r="33" spans="2:16" ht="15" customHeight="1" x14ac:dyDescent="0.15">
      <c r="C33" s="346"/>
      <c r="D33" s="347"/>
      <c r="E33" s="278"/>
      <c r="F33" s="279"/>
      <c r="H33" s="271" t="s">
        <v>470</v>
      </c>
      <c r="I33" s="87" t="s">
        <v>37</v>
      </c>
      <c r="J33" s="107">
        <v>2000</v>
      </c>
      <c r="K33" s="143"/>
      <c r="M33" s="86" t="s">
        <v>128</v>
      </c>
      <c r="N33" s="507" t="s">
        <v>490</v>
      </c>
      <c r="O33" s="504"/>
      <c r="P33" s="505"/>
    </row>
    <row r="34" spans="2:16" ht="15" customHeight="1" x14ac:dyDescent="0.15">
      <c r="C34" s="275"/>
      <c r="D34" s="276"/>
      <c r="E34" s="276"/>
      <c r="F34" s="277"/>
      <c r="H34" s="312"/>
      <c r="I34" s="87"/>
      <c r="J34" s="107"/>
      <c r="K34" s="143"/>
      <c r="M34" s="86" t="s">
        <v>129</v>
      </c>
      <c r="N34" s="87" t="s">
        <v>37</v>
      </c>
      <c r="O34" s="107">
        <v>70</v>
      </c>
      <c r="P34" s="143"/>
    </row>
    <row r="35" spans="2:16" ht="15" customHeight="1" thickBot="1" x14ac:dyDescent="0.2">
      <c r="C35" s="86"/>
      <c r="D35" s="87"/>
      <c r="E35" s="107"/>
      <c r="F35" s="240"/>
      <c r="H35" s="395"/>
      <c r="I35" s="104"/>
      <c r="J35" s="145"/>
      <c r="K35" s="254"/>
      <c r="M35" s="86"/>
      <c r="N35" s="87"/>
      <c r="O35" s="107"/>
      <c r="P35" s="143"/>
    </row>
    <row r="36" spans="2:16" ht="15" customHeight="1" thickTop="1" thickBot="1" x14ac:dyDescent="0.2">
      <c r="C36" s="86"/>
      <c r="D36" s="87"/>
      <c r="E36" s="107"/>
      <c r="F36" s="240"/>
      <c r="H36" s="622" t="s">
        <v>282</v>
      </c>
      <c r="I36" s="623"/>
      <c r="J36" s="169">
        <f>SUM(J30:J35)</f>
        <v>3680</v>
      </c>
      <c r="K36" s="266">
        <f>SUM(K30:K35)</f>
        <v>0</v>
      </c>
      <c r="M36" s="103"/>
      <c r="N36" s="104"/>
      <c r="O36" s="145"/>
      <c r="P36" s="254"/>
    </row>
    <row r="37" spans="2:16" ht="15" customHeight="1" thickBot="1" x14ac:dyDescent="0.2">
      <c r="C37" s="238"/>
      <c r="D37" s="239"/>
      <c r="E37" s="239"/>
      <c r="F37" s="240"/>
      <c r="M37" s="622" t="s">
        <v>282</v>
      </c>
      <c r="N37" s="623"/>
      <c r="O37" s="112">
        <f>SUM(O21:O36)</f>
        <v>19880</v>
      </c>
      <c r="P37" s="129">
        <f>SUM(P21:P36)</f>
        <v>0</v>
      </c>
    </row>
    <row r="38" spans="2:16" ht="15" customHeight="1" thickBot="1" x14ac:dyDescent="0.2">
      <c r="C38" s="238"/>
      <c r="D38" s="239"/>
      <c r="E38" s="239"/>
      <c r="F38" s="240"/>
      <c r="M38" s="41"/>
      <c r="N38" s="43"/>
      <c r="O38" s="172"/>
      <c r="P38" s="44"/>
    </row>
    <row r="39" spans="2:16" ht="15" customHeight="1" thickBot="1" x14ac:dyDescent="0.2">
      <c r="C39" s="241"/>
      <c r="D39" s="242"/>
      <c r="E39" s="242"/>
      <c r="F39" s="243"/>
      <c r="M39" s="30" t="s">
        <v>169</v>
      </c>
      <c r="N39" s="173"/>
      <c r="O39" s="208">
        <f>中越１!E41+中越１!J19+中越１!J24+中越１!J30+中越１!J39+中越１!O32+中越２!E15+中越２!E32+中越２!J15+中越２!J27+中越２!J36+中越２!O37+下越２!J32+下越２!J40+下越２!O32+下越２!O40</f>
        <v>204300</v>
      </c>
      <c r="P39" s="174">
        <f>中越１!F41+中越１!K19+中越１!K24+中越１!K30+中越１!K39+中越１!P32+中越２!F15+中越２!F32+中越２!K15+中越２!K27+中越２!K36+中越２!P37+下越２!K32+下越２!K40+下越２!P32+下越２!P40</f>
        <v>0</v>
      </c>
    </row>
    <row r="40" spans="2:16" ht="15" customHeight="1" x14ac:dyDescent="0.15">
      <c r="C40" s="220"/>
      <c r="D40" s="220"/>
      <c r="E40" s="220"/>
      <c r="F40" s="220"/>
      <c r="G40" s="45"/>
      <c r="M40" s="247"/>
    </row>
    <row r="41" spans="2:16" ht="15" customHeight="1" x14ac:dyDescent="0.15">
      <c r="C41" s="167"/>
      <c r="D41" s="168"/>
      <c r="E41" s="23"/>
      <c r="F41" s="57"/>
      <c r="H41" s="221"/>
      <c r="I41" s="61"/>
      <c r="J41" s="172"/>
      <c r="K41" s="63"/>
    </row>
    <row r="42" spans="2:16" ht="15" customHeight="1" x14ac:dyDescent="0.15">
      <c r="C42" s="41"/>
      <c r="D42" s="39"/>
      <c r="E42" s="42"/>
      <c r="F42" s="44"/>
    </row>
    <row r="43" spans="2:16" ht="15" customHeight="1" x14ac:dyDescent="0.15">
      <c r="C43" s="41"/>
      <c r="D43" s="39"/>
      <c r="E43" s="44"/>
      <c r="F43" s="44"/>
      <c r="H43" s="632"/>
      <c r="I43" s="632"/>
      <c r="J43" s="632"/>
      <c r="K43" s="632"/>
    </row>
    <row r="44" spans="2:16" ht="15" customHeight="1" x14ac:dyDescent="0.15">
      <c r="C44" s="41"/>
      <c r="D44" s="39"/>
      <c r="E44" s="44"/>
      <c r="F44" s="44"/>
      <c r="H44" s="41"/>
      <c r="I44" s="39"/>
      <c r="J44" s="42"/>
      <c r="K44" s="44"/>
    </row>
    <row r="45" spans="2:16" ht="15" customHeight="1" x14ac:dyDescent="0.15">
      <c r="C45" s="37"/>
      <c r="D45" s="37"/>
      <c r="E45" s="37"/>
      <c r="F45" s="37"/>
      <c r="H45" s="41"/>
      <c r="I45" s="39"/>
      <c r="J45" s="42"/>
      <c r="K45" s="44"/>
    </row>
    <row r="46" spans="2:16" ht="15" customHeight="1" x14ac:dyDescent="0.15">
      <c r="C46" s="37"/>
      <c r="D46" s="632"/>
      <c r="E46" s="632"/>
      <c r="F46" s="632"/>
      <c r="G46" s="632"/>
      <c r="H46" s="41"/>
      <c r="I46" s="39"/>
      <c r="J46" s="42"/>
      <c r="K46" s="44"/>
    </row>
    <row r="47" spans="2:16" ht="15" customHeight="1" x14ac:dyDescent="0.15">
      <c r="B47" s="632"/>
      <c r="C47" s="632"/>
      <c r="D47" s="632"/>
      <c r="E47" s="632"/>
      <c r="F47" s="42"/>
      <c r="G47" s="44"/>
      <c r="H47" s="41"/>
      <c r="I47" s="222"/>
      <c r="J47" s="42"/>
      <c r="K47" s="44"/>
    </row>
    <row r="48" spans="2:16" ht="15" customHeight="1" x14ac:dyDescent="0.15">
      <c r="B48" s="41"/>
      <c r="C48" s="39"/>
      <c r="D48" s="42"/>
      <c r="E48" s="44"/>
      <c r="F48" s="42"/>
      <c r="G48" s="44"/>
      <c r="H48" s="41"/>
      <c r="I48" s="39"/>
      <c r="J48" s="42"/>
      <c r="K48" s="44"/>
    </row>
    <row r="49" spans="2:11" ht="15" customHeight="1" x14ac:dyDescent="0.15">
      <c r="B49" s="41"/>
      <c r="C49" s="39"/>
      <c r="D49" s="42"/>
      <c r="E49" s="44"/>
      <c r="F49" s="42"/>
      <c r="G49" s="44"/>
      <c r="H49" s="41"/>
      <c r="I49" s="39"/>
      <c r="J49" s="42"/>
      <c r="K49" s="44"/>
    </row>
    <row r="50" spans="2:11" ht="15" customHeight="1" x14ac:dyDescent="0.15">
      <c r="B50" s="41"/>
      <c r="C50" s="39"/>
      <c r="D50" s="42"/>
      <c r="E50" s="44"/>
      <c r="F50" s="42"/>
      <c r="G50" s="44"/>
      <c r="H50" s="41"/>
      <c r="I50" s="187"/>
      <c r="J50" s="42"/>
      <c r="K50" s="44"/>
    </row>
    <row r="51" spans="2:11" ht="15" customHeight="1" x14ac:dyDescent="0.15">
      <c r="B51" s="41"/>
      <c r="C51" s="222"/>
      <c r="D51" s="42"/>
      <c r="E51" s="44"/>
      <c r="F51" s="42"/>
      <c r="G51" s="44"/>
      <c r="H51" s="41"/>
      <c r="I51" s="39"/>
      <c r="J51" s="42"/>
      <c r="K51" s="44"/>
    </row>
    <row r="52" spans="2:11" ht="15" customHeight="1" x14ac:dyDescent="0.15">
      <c r="B52" s="41"/>
      <c r="C52" s="39"/>
      <c r="D52" s="42"/>
      <c r="E52" s="44"/>
      <c r="F52" s="42"/>
      <c r="G52" s="44"/>
      <c r="H52" s="41"/>
      <c r="I52" s="39"/>
      <c r="J52" s="42"/>
      <c r="K52" s="44"/>
    </row>
    <row r="53" spans="2:11" ht="15" customHeight="1" x14ac:dyDescent="0.15">
      <c r="B53" s="41"/>
      <c r="C53" s="39"/>
      <c r="D53" s="42"/>
      <c r="E53" s="44"/>
      <c r="F53" s="172"/>
      <c r="G53" s="63"/>
      <c r="H53" s="221"/>
      <c r="I53" s="61"/>
      <c r="J53" s="172"/>
      <c r="K53" s="172"/>
    </row>
    <row r="54" spans="2:11" x14ac:dyDescent="0.15">
      <c r="B54" s="41"/>
      <c r="C54" s="187"/>
      <c r="D54" s="42"/>
      <c r="E54" s="44"/>
      <c r="F54" s="37"/>
      <c r="G54" s="37"/>
      <c r="H54" s="221"/>
      <c r="I54" s="61"/>
      <c r="J54" s="172"/>
      <c r="K54" s="172"/>
    </row>
    <row r="55" spans="2:11" x14ac:dyDescent="0.15">
      <c r="B55" s="41"/>
      <c r="C55" s="39"/>
      <c r="D55" s="42"/>
      <c r="E55" s="44"/>
      <c r="F55" s="37"/>
      <c r="G55" s="37"/>
      <c r="H55" s="632"/>
      <c r="I55" s="632"/>
      <c r="J55" s="632"/>
      <c r="K55" s="632"/>
    </row>
    <row r="56" spans="2:11" x14ac:dyDescent="0.15">
      <c r="B56" s="41"/>
      <c r="C56" s="39"/>
      <c r="D56" s="42"/>
      <c r="E56" s="44"/>
      <c r="F56" s="37"/>
      <c r="G56" s="37"/>
      <c r="H56" s="168"/>
      <c r="I56" s="39"/>
      <c r="J56" s="42"/>
      <c r="K56" s="44"/>
    </row>
    <row r="57" spans="2:11" x14ac:dyDescent="0.15">
      <c r="B57" s="221"/>
      <c r="C57" s="61"/>
      <c r="D57" s="172"/>
      <c r="E57" s="172"/>
      <c r="F57" s="37"/>
      <c r="G57" s="37"/>
      <c r="H57" s="41"/>
      <c r="I57" s="39"/>
      <c r="J57" s="42"/>
      <c r="K57" s="44"/>
    </row>
    <row r="58" spans="2:11" x14ac:dyDescent="0.15">
      <c r="B58" s="37"/>
      <c r="C58" s="37"/>
      <c r="D58" s="37"/>
      <c r="E58" s="37"/>
      <c r="F58" s="37"/>
      <c r="G58" s="37"/>
      <c r="H58" s="41"/>
      <c r="I58" s="39"/>
      <c r="J58" s="42"/>
      <c r="K58" s="44"/>
    </row>
    <row r="59" spans="2:11" x14ac:dyDescent="0.15">
      <c r="B59" s="37"/>
      <c r="C59" s="37"/>
      <c r="D59" s="37"/>
      <c r="E59" s="37"/>
      <c r="F59" s="37"/>
      <c r="G59" s="37"/>
      <c r="H59" s="41"/>
      <c r="I59" s="39"/>
      <c r="J59" s="42"/>
      <c r="K59" s="44"/>
    </row>
    <row r="60" spans="2:11" x14ac:dyDescent="0.15">
      <c r="B60" s="37"/>
      <c r="C60" s="632"/>
      <c r="D60" s="632"/>
      <c r="E60" s="632"/>
      <c r="F60" s="632"/>
      <c r="G60" s="37"/>
      <c r="H60" s="41"/>
      <c r="I60" s="39"/>
      <c r="J60" s="42"/>
      <c r="K60" s="44"/>
    </row>
    <row r="61" spans="2:11" x14ac:dyDescent="0.15">
      <c r="B61" s="37"/>
      <c r="C61" s="167"/>
      <c r="D61" s="26"/>
      <c r="E61" s="23"/>
      <c r="F61" s="57"/>
      <c r="G61" s="37"/>
      <c r="H61" s="41"/>
      <c r="I61" s="39"/>
      <c r="J61" s="42"/>
      <c r="K61" s="44"/>
    </row>
    <row r="62" spans="2:11" x14ac:dyDescent="0.15">
      <c r="B62" s="37"/>
      <c r="C62" s="41"/>
      <c r="D62" s="26"/>
      <c r="E62" s="23"/>
      <c r="F62" s="57"/>
      <c r="G62" s="37"/>
      <c r="H62" s="221"/>
      <c r="I62" s="61"/>
      <c r="J62" s="172"/>
      <c r="K62" s="63"/>
    </row>
    <row r="63" spans="2:11" x14ac:dyDescent="0.15">
      <c r="B63" s="37"/>
      <c r="C63" s="223"/>
      <c r="D63" s="221"/>
      <c r="E63" s="172"/>
      <c r="F63" s="63"/>
      <c r="G63" s="37"/>
      <c r="H63" s="41"/>
      <c r="I63" s="39"/>
      <c r="J63" s="42"/>
      <c r="K63" s="44"/>
    </row>
    <row r="64" spans="2:11" x14ac:dyDescent="0.15">
      <c r="B64" s="37"/>
      <c r="C64" s="37"/>
      <c r="D64" s="37"/>
      <c r="E64" s="37"/>
      <c r="F64" s="37"/>
      <c r="G64" s="37"/>
      <c r="H64" s="41"/>
      <c r="I64" s="187"/>
      <c r="J64" s="44"/>
      <c r="K64" s="44"/>
    </row>
    <row r="65" spans="2:11" x14ac:dyDescent="0.15">
      <c r="B65" s="37"/>
      <c r="C65" s="37"/>
      <c r="D65" s="37"/>
      <c r="E65" s="37"/>
      <c r="F65" s="37"/>
      <c r="G65" s="37"/>
      <c r="H65" s="167"/>
      <c r="I65" s="168"/>
      <c r="J65" s="23"/>
      <c r="K65" s="44"/>
    </row>
    <row r="66" spans="2:11" x14ac:dyDescent="0.15">
      <c r="B66" s="37"/>
      <c r="C66" s="37"/>
      <c r="D66" s="37"/>
      <c r="E66" s="37"/>
      <c r="F66" s="37"/>
      <c r="G66" s="37"/>
      <c r="H66" s="167"/>
      <c r="I66" s="168"/>
      <c r="J66" s="23"/>
      <c r="K66" s="44"/>
    </row>
    <row r="67" spans="2:11" x14ac:dyDescent="0.15">
      <c r="B67" s="37"/>
      <c r="C67" s="37"/>
      <c r="D67" s="37"/>
      <c r="E67" s="37"/>
      <c r="F67" s="37"/>
      <c r="G67" s="37"/>
      <c r="H67" s="41"/>
      <c r="I67" s="39"/>
      <c r="J67" s="42"/>
      <c r="K67" s="44"/>
    </row>
    <row r="68" spans="2:11" x14ac:dyDescent="0.15">
      <c r="B68" s="37"/>
      <c r="C68" s="37"/>
      <c r="D68" s="37"/>
      <c r="E68" s="37"/>
      <c r="F68" s="37"/>
      <c r="G68" s="37"/>
      <c r="H68" s="41"/>
      <c r="I68" s="222"/>
      <c r="J68" s="44"/>
      <c r="K68" s="44"/>
    </row>
    <row r="69" spans="2:11" x14ac:dyDescent="0.15">
      <c r="B69" s="37"/>
      <c r="C69" s="37"/>
      <c r="D69" s="37"/>
      <c r="E69" s="37"/>
      <c r="F69" s="37"/>
      <c r="G69" s="37"/>
      <c r="H69" s="41"/>
      <c r="I69" s="39"/>
      <c r="J69" s="44"/>
      <c r="K69" s="44"/>
    </row>
    <row r="70" spans="2:11" x14ac:dyDescent="0.15">
      <c r="B70" s="37"/>
      <c r="C70" s="37"/>
      <c r="D70" s="37"/>
      <c r="E70" s="37"/>
      <c r="F70" s="37"/>
      <c r="G70" s="37"/>
      <c r="H70" s="41"/>
      <c r="I70" s="222"/>
      <c r="J70" s="44"/>
      <c r="K70" s="44"/>
    </row>
    <row r="71" spans="2:11" x14ac:dyDescent="0.15">
      <c r="B71" s="37"/>
      <c r="C71" s="37"/>
      <c r="D71" s="37"/>
      <c r="E71" s="37"/>
      <c r="F71" s="37"/>
      <c r="G71" s="37"/>
      <c r="H71" s="41"/>
      <c r="I71" s="39"/>
      <c r="J71" s="44"/>
      <c r="K71" s="44"/>
    </row>
    <row r="72" spans="2:11" x14ac:dyDescent="0.15">
      <c r="B72" s="37"/>
      <c r="C72" s="37"/>
      <c r="D72" s="37"/>
      <c r="E72" s="37"/>
      <c r="F72" s="37"/>
      <c r="G72" s="37"/>
      <c r="H72" s="632"/>
      <c r="I72" s="632"/>
      <c r="J72" s="63"/>
      <c r="K72" s="63"/>
    </row>
  </sheetData>
  <customSheetViews>
    <customSheetView guid="{5C72CF21-BE65-11D5-936B-0000F497F8AE}" showGridLines="0" showRuler="0">
      <pageMargins left="0.78740157480314965" right="0.19685039370078741" top="0.39370078740157483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37">
    <mergeCell ref="C15:D15"/>
    <mergeCell ref="M11:N12"/>
    <mergeCell ref="C1:D1"/>
    <mergeCell ref="O2:P2"/>
    <mergeCell ref="M3:N3"/>
    <mergeCell ref="M4:O5"/>
    <mergeCell ref="N6:P7"/>
    <mergeCell ref="C4:F4"/>
    <mergeCell ref="H4:K4"/>
    <mergeCell ref="H15:I15"/>
    <mergeCell ref="O16:P16"/>
    <mergeCell ref="O11:P12"/>
    <mergeCell ref="M15:O15"/>
    <mergeCell ref="M16:N16"/>
    <mergeCell ref="O8:O9"/>
    <mergeCell ref="M8:M9"/>
    <mergeCell ref="N8:N9"/>
    <mergeCell ref="P8:P9"/>
    <mergeCell ref="O10:P10"/>
    <mergeCell ref="M10:N10"/>
    <mergeCell ref="H72:I72"/>
    <mergeCell ref="H16:K16"/>
    <mergeCell ref="C60:F60"/>
    <mergeCell ref="B47:E47"/>
    <mergeCell ref="H55:K55"/>
    <mergeCell ref="C32:D32"/>
    <mergeCell ref="H36:I36"/>
    <mergeCell ref="C17:F17"/>
    <mergeCell ref="M37:N37"/>
    <mergeCell ref="D46:G46"/>
    <mergeCell ref="H43:K43"/>
    <mergeCell ref="M17:N17"/>
    <mergeCell ref="H17:K17"/>
    <mergeCell ref="H29:K29"/>
    <mergeCell ref="M20:P20"/>
    <mergeCell ref="O17:P17"/>
    <mergeCell ref="P30:P31"/>
  </mergeCells>
  <phoneticPr fontId="10"/>
  <conditionalFormatting sqref="F18:F31 K18:K22 K30:K31 P21:P30 K5:K13 F5:F13 P32:P35 K24:K26 K33:K34">
    <cfRule type="cellIs" dxfId="1" priority="1" operator="greaterThan">
      <formula>E5</formula>
    </cfRule>
  </conditionalFormatting>
  <printOptions gridLinesSet="0"/>
  <pageMargins left="0.78740157480314965" right="0.19685039370078741" top="0.39370078740157483" bottom="0.19685039370078741" header="0" footer="0.11811023622047245"/>
  <pageSetup paperSize="9" scale="98" orientation="landscape" horizontalDpi="400" verticalDpi="400" r:id="rId2"/>
  <headerFooter alignWithMargins="0">
    <oddFooter>&amp;Cア・朝日新聞/新・新潟日報/マ・毎日新聞/サ・産経新聞/ヨ・読売新聞/経・日経新聞/合・全紙取扱店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8"/>
  <sheetViews>
    <sheetView showGridLines="0" showZeros="0" zoomScaleNormal="100" workbookViewId="0">
      <selection activeCell="C31" sqref="C31"/>
    </sheetView>
  </sheetViews>
  <sheetFormatPr defaultRowHeight="13.5" customHeight="1" x14ac:dyDescent="0.15"/>
  <cols>
    <col min="1" max="1" width="3.125" style="58" customWidth="1"/>
    <col min="2" max="2" width="2.625" style="22" customWidth="1"/>
    <col min="3" max="3" width="13.625" style="22" customWidth="1"/>
    <col min="4" max="4" width="7.625" style="22" customWidth="1"/>
    <col min="5" max="6" width="9.625" style="22" customWidth="1"/>
    <col min="7" max="7" width="2.625" style="22" customWidth="1"/>
    <col min="8" max="8" width="13.625" style="22" customWidth="1"/>
    <col min="9" max="9" width="7.625" style="22" customWidth="1"/>
    <col min="10" max="11" width="9.625" style="22" customWidth="1"/>
    <col min="12" max="12" width="2.625" style="22" customWidth="1"/>
    <col min="13" max="13" width="13.625" style="22" customWidth="1"/>
    <col min="14" max="14" width="7.625" style="22" customWidth="1"/>
    <col min="15" max="16" width="9.625" style="22" customWidth="1"/>
    <col min="17" max="16384" width="9" style="22"/>
  </cols>
  <sheetData>
    <row r="1" spans="1:17" ht="13.5" customHeight="1" thickBot="1" x14ac:dyDescent="0.2">
      <c r="A1"/>
      <c r="C1" s="562" t="s">
        <v>387</v>
      </c>
      <c r="D1" s="563"/>
      <c r="E1" s="159"/>
      <c r="F1" s="159"/>
    </row>
    <row r="2" spans="1:17" s="21" customFormat="1" ht="15" customHeight="1" thickBot="1" x14ac:dyDescent="0.2">
      <c r="A2" s="58"/>
      <c r="C2" s="159"/>
      <c r="D2" s="159"/>
      <c r="E2" s="159"/>
      <c r="F2" s="159"/>
      <c r="M2" s="146" t="s">
        <v>504</v>
      </c>
      <c r="N2" s="147"/>
      <c r="O2" s="584" t="s">
        <v>141</v>
      </c>
      <c r="P2" s="585"/>
    </row>
    <row r="3" spans="1:17" s="53" customFormat="1" ht="15" customHeight="1" thickBot="1" x14ac:dyDescent="0.2">
      <c r="A3" s="368"/>
      <c r="B3" s="21"/>
      <c r="C3" s="157" t="s">
        <v>148</v>
      </c>
      <c r="D3" s="158" t="s">
        <v>15</v>
      </c>
      <c r="E3" s="158" t="s">
        <v>16</v>
      </c>
      <c r="F3" s="34" t="s">
        <v>324</v>
      </c>
      <c r="G3" s="21"/>
      <c r="H3" s="50" t="s">
        <v>148</v>
      </c>
      <c r="I3" s="51" t="s">
        <v>15</v>
      </c>
      <c r="J3" s="51" t="s">
        <v>16</v>
      </c>
      <c r="K3" s="34" t="s">
        <v>324</v>
      </c>
      <c r="L3" s="21"/>
      <c r="M3" s="586" t="s">
        <v>17</v>
      </c>
      <c r="N3" s="587"/>
      <c r="O3" s="35"/>
      <c r="P3" s="36"/>
      <c r="Q3" s="52"/>
    </row>
    <row r="4" spans="1:17" ht="15" customHeight="1" x14ac:dyDescent="0.15">
      <c r="A4" s="393"/>
      <c r="C4" s="121" t="s">
        <v>423</v>
      </c>
      <c r="D4" s="138"/>
      <c r="E4" s="139"/>
      <c r="F4" s="140"/>
      <c r="G4" s="54"/>
      <c r="H4" s="596" t="s">
        <v>391</v>
      </c>
      <c r="I4" s="597"/>
      <c r="J4" s="597"/>
      <c r="K4" s="598"/>
      <c r="L4" s="54"/>
      <c r="M4" s="592"/>
      <c r="N4" s="593"/>
      <c r="O4" s="593"/>
      <c r="P4" s="405" t="s">
        <v>401</v>
      </c>
      <c r="Q4" s="56"/>
    </row>
    <row r="5" spans="1:17" s="53" customFormat="1" ht="15" customHeight="1" thickBot="1" x14ac:dyDescent="0.2">
      <c r="A5" s="393"/>
      <c r="B5" s="22"/>
      <c r="C5" s="676" t="s">
        <v>388</v>
      </c>
      <c r="D5" s="677"/>
      <c r="E5" s="677"/>
      <c r="F5" s="678"/>
      <c r="H5" s="310" t="s">
        <v>254</v>
      </c>
      <c r="I5" s="142" t="s">
        <v>37</v>
      </c>
      <c r="J5" s="107">
        <v>2650</v>
      </c>
      <c r="K5" s="143"/>
      <c r="M5" s="594"/>
      <c r="N5" s="595"/>
      <c r="O5" s="595"/>
      <c r="P5" s="81"/>
      <c r="Q5" s="52"/>
    </row>
    <row r="6" spans="1:17" ht="15" customHeight="1" x14ac:dyDescent="0.15">
      <c r="A6" s="394"/>
      <c r="C6" s="300" t="s">
        <v>195</v>
      </c>
      <c r="D6" s="90" t="s">
        <v>18</v>
      </c>
      <c r="E6" s="107">
        <v>2900</v>
      </c>
      <c r="F6" s="143"/>
      <c r="G6" s="53"/>
      <c r="H6" s="300" t="s">
        <v>253</v>
      </c>
      <c r="I6" s="142" t="s">
        <v>37</v>
      </c>
      <c r="J6" s="107">
        <v>860</v>
      </c>
      <c r="K6" s="143"/>
      <c r="L6" s="53"/>
      <c r="M6" s="148" t="s">
        <v>183</v>
      </c>
      <c r="N6" s="613"/>
      <c r="O6" s="613"/>
      <c r="P6" s="614"/>
      <c r="Q6" s="24"/>
    </row>
    <row r="7" spans="1:17" s="53" customFormat="1" ht="15" customHeight="1" thickBot="1" x14ac:dyDescent="0.2">
      <c r="A7" s="368"/>
      <c r="B7" s="22"/>
      <c r="C7" s="307" t="s">
        <v>171</v>
      </c>
      <c r="D7" s="305" t="s">
        <v>60</v>
      </c>
      <c r="E7" s="330">
        <v>3360</v>
      </c>
      <c r="F7" s="143"/>
      <c r="G7" s="55"/>
      <c r="H7" s="302" t="s">
        <v>233</v>
      </c>
      <c r="I7" s="142" t="s">
        <v>37</v>
      </c>
      <c r="J7" s="107">
        <v>1890</v>
      </c>
      <c r="K7" s="143"/>
      <c r="M7" s="80"/>
      <c r="N7" s="615"/>
      <c r="O7" s="615"/>
      <c r="P7" s="616"/>
      <c r="Q7" s="52"/>
    </row>
    <row r="8" spans="1:17" ht="15" customHeight="1" x14ac:dyDescent="0.15">
      <c r="A8" s="365"/>
      <c r="B8" s="53"/>
      <c r="C8" s="302" t="s">
        <v>130</v>
      </c>
      <c r="D8" s="108" t="s">
        <v>334</v>
      </c>
      <c r="E8" s="91">
        <v>2830</v>
      </c>
      <c r="F8" s="143"/>
      <c r="G8" s="59"/>
      <c r="H8" s="311" t="s">
        <v>234</v>
      </c>
      <c r="I8" s="144" t="s">
        <v>37</v>
      </c>
      <c r="J8" s="107">
        <v>990</v>
      </c>
      <c r="K8" s="143"/>
      <c r="M8" s="586" t="s">
        <v>184</v>
      </c>
      <c r="N8" s="604" t="s">
        <v>185</v>
      </c>
      <c r="O8" s="604" t="s">
        <v>186</v>
      </c>
      <c r="P8" s="611" t="s">
        <v>187</v>
      </c>
      <c r="Q8" s="24"/>
    </row>
    <row r="9" spans="1:17" ht="15" customHeight="1" thickBot="1" x14ac:dyDescent="0.2">
      <c r="C9" s="302" t="s">
        <v>131</v>
      </c>
      <c r="D9" s="108" t="s">
        <v>334</v>
      </c>
      <c r="E9" s="91">
        <v>2950</v>
      </c>
      <c r="F9" s="143"/>
      <c r="G9" s="53"/>
      <c r="H9" s="302" t="s">
        <v>235</v>
      </c>
      <c r="I9" s="142" t="s">
        <v>37</v>
      </c>
      <c r="J9" s="107">
        <v>880</v>
      </c>
      <c r="K9" s="143"/>
      <c r="L9" s="53"/>
      <c r="M9" s="617"/>
      <c r="N9" s="605"/>
      <c r="O9" s="605"/>
      <c r="P9" s="612"/>
      <c r="Q9" s="24"/>
    </row>
    <row r="10" spans="1:17" s="53" customFormat="1" ht="15" customHeight="1" x14ac:dyDescent="0.15">
      <c r="A10" s="58"/>
      <c r="B10" s="22"/>
      <c r="C10" s="302" t="s">
        <v>199</v>
      </c>
      <c r="D10" s="108" t="s">
        <v>334</v>
      </c>
      <c r="E10" s="91">
        <v>1900</v>
      </c>
      <c r="F10" s="143"/>
      <c r="H10" s="302" t="s">
        <v>236</v>
      </c>
      <c r="I10" s="142" t="s">
        <v>37</v>
      </c>
      <c r="J10" s="107">
        <v>950</v>
      </c>
      <c r="K10" s="143"/>
      <c r="M10" s="590" t="s">
        <v>188</v>
      </c>
      <c r="N10" s="591"/>
      <c r="O10" s="588" t="s">
        <v>189</v>
      </c>
      <c r="P10" s="589"/>
      <c r="Q10" s="52"/>
    </row>
    <row r="11" spans="1:17" s="53" customFormat="1" ht="15" customHeight="1" x14ac:dyDescent="0.15">
      <c r="A11" s="58"/>
      <c r="C11" s="302" t="s">
        <v>172</v>
      </c>
      <c r="D11" s="142" t="s">
        <v>60</v>
      </c>
      <c r="E11" s="91">
        <v>2650</v>
      </c>
      <c r="F11" s="143"/>
      <c r="H11" s="302" t="s">
        <v>237</v>
      </c>
      <c r="I11" s="142" t="s">
        <v>37</v>
      </c>
      <c r="J11" s="107">
        <v>400</v>
      </c>
      <c r="K11" s="143"/>
      <c r="M11" s="633">
        <f>新潟市!M11</f>
        <v>0</v>
      </c>
      <c r="N11" s="634"/>
      <c r="O11" s="643">
        <f>F16+F24+F33+F39+K15+K25+P25+P37</f>
        <v>0</v>
      </c>
      <c r="P11" s="644"/>
      <c r="Q11" s="52"/>
    </row>
    <row r="12" spans="1:17" ht="15" customHeight="1" thickBot="1" x14ac:dyDescent="0.2">
      <c r="B12" s="53"/>
      <c r="C12" s="312" t="s">
        <v>347</v>
      </c>
      <c r="D12" s="165" t="s">
        <v>334</v>
      </c>
      <c r="E12" s="185">
        <v>3000</v>
      </c>
      <c r="F12" s="143"/>
      <c r="G12" s="53"/>
      <c r="H12" s="312" t="s">
        <v>323</v>
      </c>
      <c r="I12" s="291" t="s">
        <v>37</v>
      </c>
      <c r="J12" s="294">
        <v>1700</v>
      </c>
      <c r="K12" s="143"/>
      <c r="L12" s="53"/>
      <c r="M12" s="635"/>
      <c r="N12" s="636"/>
      <c r="O12" s="636"/>
      <c r="P12" s="645"/>
      <c r="Q12" s="60"/>
    </row>
    <row r="13" spans="1:17" s="53" customFormat="1" ht="15" customHeight="1" thickBot="1" x14ac:dyDescent="0.2">
      <c r="A13" s="58"/>
      <c r="B13" s="22"/>
      <c r="C13" s="302" t="s">
        <v>204</v>
      </c>
      <c r="D13" s="321" t="s">
        <v>338</v>
      </c>
      <c r="E13" s="299">
        <v>1750</v>
      </c>
      <c r="F13" s="143"/>
      <c r="H13" s="141"/>
      <c r="I13" s="108"/>
      <c r="J13" s="91"/>
      <c r="K13" s="143"/>
      <c r="M13" s="149" t="s">
        <v>190</v>
      </c>
      <c r="N13" s="487" t="s">
        <v>467</v>
      </c>
      <c r="O13" s="61"/>
      <c r="P13" s="150"/>
      <c r="Q13" s="52"/>
    </row>
    <row r="14" spans="1:17" s="53" customFormat="1" ht="15" customHeight="1" thickBot="1" x14ac:dyDescent="0.2">
      <c r="A14" s="58"/>
      <c r="C14" s="302" t="s">
        <v>204</v>
      </c>
      <c r="D14" s="305" t="s">
        <v>60</v>
      </c>
      <c r="E14" s="299">
        <v>400</v>
      </c>
      <c r="F14" s="143"/>
      <c r="H14" s="528"/>
      <c r="I14" s="529"/>
      <c r="J14" s="212"/>
      <c r="K14" s="267"/>
      <c r="L14" s="22"/>
      <c r="M14" s="151" t="s">
        <v>191</v>
      </c>
      <c r="N14" s="82"/>
      <c r="O14" s="82"/>
      <c r="P14" s="83"/>
      <c r="Q14" s="52"/>
    </row>
    <row r="15" spans="1:17" ht="15" customHeight="1" thickTop="1" thickBot="1" x14ac:dyDescent="0.2">
      <c r="B15" s="53"/>
      <c r="C15" s="307" t="s">
        <v>203</v>
      </c>
      <c r="D15" s="408" t="s">
        <v>37</v>
      </c>
      <c r="E15" s="322">
        <v>4210</v>
      </c>
      <c r="F15" s="267"/>
      <c r="G15" s="53"/>
      <c r="H15" s="630" t="s">
        <v>282</v>
      </c>
      <c r="I15" s="631"/>
      <c r="J15" s="169">
        <f>SUM(J2:J14)</f>
        <v>10320</v>
      </c>
      <c r="K15" s="266">
        <f>SUM(K2:K14)</f>
        <v>0</v>
      </c>
      <c r="L15" s="53"/>
      <c r="M15" s="568"/>
      <c r="N15" s="569"/>
      <c r="O15" s="569"/>
      <c r="P15" s="152" t="s">
        <v>25</v>
      </c>
      <c r="Q15" s="24"/>
    </row>
    <row r="16" spans="1:17" ht="15" customHeight="1" thickTop="1" thickBot="1" x14ac:dyDescent="0.2">
      <c r="C16" s="530" t="s">
        <v>291</v>
      </c>
      <c r="D16" s="531"/>
      <c r="E16" s="160">
        <f>SUM(E6:E15)</f>
        <v>25950</v>
      </c>
      <c r="F16" s="255">
        <f>SUM(F6:F15)</f>
        <v>0</v>
      </c>
      <c r="G16" s="53"/>
      <c r="H16" s="25"/>
      <c r="I16" s="26"/>
      <c r="J16" s="23"/>
      <c r="K16" s="57"/>
      <c r="L16" s="53"/>
      <c r="M16" s="580" t="s">
        <v>192</v>
      </c>
      <c r="N16" s="581"/>
      <c r="O16" s="566" t="s">
        <v>193</v>
      </c>
      <c r="P16" s="567"/>
      <c r="Q16" s="24"/>
    </row>
    <row r="17" spans="1:16" s="53" customFormat="1" ht="15" customHeight="1" thickBot="1" x14ac:dyDescent="0.2">
      <c r="A17" s="58"/>
      <c r="B17" s="22"/>
      <c r="C17" s="25"/>
      <c r="D17" s="26"/>
      <c r="E17" s="57"/>
      <c r="F17" s="57"/>
      <c r="H17" s="64"/>
      <c r="I17" s="65"/>
      <c r="J17" s="23"/>
      <c r="K17" s="57"/>
      <c r="L17" s="22"/>
      <c r="M17" s="578" t="s">
        <v>194</v>
      </c>
      <c r="N17" s="579"/>
      <c r="O17" s="576"/>
      <c r="P17" s="577"/>
    </row>
    <row r="18" spans="1:16" ht="15" customHeight="1" thickBot="1" x14ac:dyDescent="0.2">
      <c r="C18" s="627" t="s">
        <v>389</v>
      </c>
      <c r="D18" s="628"/>
      <c r="E18" s="628"/>
      <c r="F18" s="629"/>
      <c r="G18" s="53"/>
      <c r="H18" s="624" t="s">
        <v>392</v>
      </c>
      <c r="I18" s="625"/>
      <c r="J18" s="625"/>
      <c r="K18" s="626"/>
    </row>
    <row r="19" spans="1:16" ht="15" customHeight="1" x14ac:dyDescent="0.15">
      <c r="C19" s="300" t="s">
        <v>134</v>
      </c>
      <c r="D19" s="90" t="s">
        <v>18</v>
      </c>
      <c r="E19" s="107">
        <v>2200</v>
      </c>
      <c r="F19" s="143"/>
      <c r="H19" s="311" t="s">
        <v>301</v>
      </c>
      <c r="I19" s="144" t="s">
        <v>37</v>
      </c>
      <c r="J19" s="107">
        <v>260</v>
      </c>
      <c r="K19" s="143"/>
      <c r="M19" s="637" t="s">
        <v>434</v>
      </c>
      <c r="N19" s="638"/>
      <c r="O19" s="638"/>
      <c r="P19" s="639"/>
    </row>
    <row r="20" spans="1:16" s="54" customFormat="1" ht="15" customHeight="1" x14ac:dyDescent="0.15">
      <c r="A20" s="58"/>
      <c r="C20" s="302" t="s">
        <v>134</v>
      </c>
      <c r="D20" s="142" t="s">
        <v>60</v>
      </c>
      <c r="E20" s="107">
        <v>3950</v>
      </c>
      <c r="F20" s="143"/>
      <c r="G20" s="53"/>
      <c r="H20" s="302" t="s">
        <v>302</v>
      </c>
      <c r="I20" s="142" t="s">
        <v>37</v>
      </c>
      <c r="J20" s="107">
        <v>880</v>
      </c>
      <c r="K20" s="143"/>
      <c r="M20" s="409" t="s">
        <v>437</v>
      </c>
      <c r="N20" s="142" t="s">
        <v>37</v>
      </c>
      <c r="O20" s="107">
        <v>520</v>
      </c>
      <c r="P20" s="143"/>
    </row>
    <row r="21" spans="1:16" ht="15" customHeight="1" x14ac:dyDescent="0.15">
      <c r="C21" s="302" t="s">
        <v>134</v>
      </c>
      <c r="D21" s="108" t="s">
        <v>334</v>
      </c>
      <c r="E21" s="91">
        <v>2930</v>
      </c>
      <c r="F21" s="143"/>
      <c r="G21" s="53"/>
      <c r="H21" s="302" t="s">
        <v>303</v>
      </c>
      <c r="I21" s="142" t="s">
        <v>37</v>
      </c>
      <c r="J21" s="107">
        <v>390</v>
      </c>
      <c r="K21" s="143"/>
      <c r="L21" s="53"/>
      <c r="M21" s="409" t="s">
        <v>438</v>
      </c>
      <c r="N21" s="142" t="s">
        <v>37</v>
      </c>
      <c r="O21" s="107">
        <v>1900</v>
      </c>
      <c r="P21" s="143"/>
    </row>
    <row r="22" spans="1:16" s="53" customFormat="1" ht="15" customHeight="1" x14ac:dyDescent="0.15">
      <c r="A22" s="58"/>
      <c r="C22" s="302" t="s">
        <v>205</v>
      </c>
      <c r="D22" s="108" t="s">
        <v>334</v>
      </c>
      <c r="E22" s="91">
        <v>3380</v>
      </c>
      <c r="F22" s="143"/>
      <c r="H22" s="302" t="s">
        <v>304</v>
      </c>
      <c r="I22" s="142" t="s">
        <v>37</v>
      </c>
      <c r="J22" s="107">
        <v>470</v>
      </c>
      <c r="K22" s="143"/>
      <c r="M22" s="409" t="s">
        <v>436</v>
      </c>
      <c r="N22" s="142" t="s">
        <v>37</v>
      </c>
      <c r="O22" s="107">
        <v>2140</v>
      </c>
      <c r="P22" s="143"/>
    </row>
    <row r="23" spans="1:16" s="53" customFormat="1" ht="15" customHeight="1" thickBot="1" x14ac:dyDescent="0.2">
      <c r="A23" s="58"/>
      <c r="C23" s="532" t="s">
        <v>433</v>
      </c>
      <c r="D23" s="408" t="s">
        <v>37</v>
      </c>
      <c r="E23" s="185">
        <v>1160</v>
      </c>
      <c r="F23" s="267"/>
      <c r="H23" s="313" t="s">
        <v>306</v>
      </c>
      <c r="I23" s="142" t="s">
        <v>37</v>
      </c>
      <c r="J23" s="249">
        <v>540</v>
      </c>
      <c r="K23" s="143"/>
      <c r="M23" s="407"/>
      <c r="N23" s="408"/>
      <c r="O23" s="212"/>
      <c r="P23" s="143"/>
    </row>
    <row r="24" spans="1:16" s="53" customFormat="1" ht="15" customHeight="1" thickTop="1" thickBot="1" x14ac:dyDescent="0.2">
      <c r="A24" s="58"/>
      <c r="C24" s="530" t="s">
        <v>292</v>
      </c>
      <c r="D24" s="531"/>
      <c r="E24" s="160">
        <f>SUM(E18:E23)</f>
        <v>13620</v>
      </c>
      <c r="F24" s="255">
        <f>SUM(F18:F23)</f>
        <v>0</v>
      </c>
      <c r="G24" s="260"/>
      <c r="H24" s="527" t="s">
        <v>305</v>
      </c>
      <c r="I24" s="408" t="s">
        <v>37</v>
      </c>
      <c r="J24" s="212">
        <v>780</v>
      </c>
      <c r="K24" s="267"/>
      <c r="M24" s="117"/>
      <c r="N24" s="408"/>
      <c r="O24" s="212"/>
      <c r="P24" s="267"/>
    </row>
    <row r="25" spans="1:16" s="53" customFormat="1" ht="15" customHeight="1" thickTop="1" thickBot="1" x14ac:dyDescent="0.2">
      <c r="A25" s="58"/>
      <c r="C25" s="253"/>
      <c r="D25" s="253"/>
      <c r="E25" s="62"/>
      <c r="F25" s="63"/>
      <c r="G25" s="260"/>
      <c r="H25" s="630" t="s">
        <v>282</v>
      </c>
      <c r="I25" s="631"/>
      <c r="J25" s="169">
        <f>SUM(J19:J24)</f>
        <v>3320</v>
      </c>
      <c r="K25" s="266">
        <f>SUM(K19:K24)</f>
        <v>0</v>
      </c>
      <c r="M25" s="630" t="s">
        <v>282</v>
      </c>
      <c r="N25" s="631"/>
      <c r="O25" s="160">
        <f>SUM(O20:O24)</f>
        <v>4560</v>
      </c>
      <c r="P25" s="255">
        <f>SUM(P20:P22)</f>
        <v>0</v>
      </c>
    </row>
    <row r="26" spans="1:16" s="53" customFormat="1" ht="15" customHeight="1" thickBot="1" x14ac:dyDescent="0.2">
      <c r="A26" s="58"/>
      <c r="C26" s="663" t="s">
        <v>282</v>
      </c>
      <c r="D26" s="664"/>
      <c r="E26" s="99">
        <f>SUM(E16+E24)</f>
        <v>39570</v>
      </c>
      <c r="F26" s="215">
        <f>SUM(F16+F24)</f>
        <v>0</v>
      </c>
      <c r="G26" s="404"/>
      <c r="H26" s="587"/>
      <c r="I26" s="587"/>
      <c r="J26" s="359"/>
      <c r="K26" s="359"/>
      <c r="M26" s="25"/>
      <c r="N26" s="26"/>
      <c r="O26" s="23"/>
      <c r="P26" s="57"/>
    </row>
    <row r="27" spans="1:16" s="53" customFormat="1" ht="15" customHeight="1" thickBot="1" x14ac:dyDescent="0.2">
      <c r="A27" s="58"/>
      <c r="H27" s="167"/>
      <c r="I27" s="26"/>
      <c r="J27" s="23"/>
      <c r="K27" s="57"/>
      <c r="M27" s="627" t="s">
        <v>424</v>
      </c>
      <c r="N27" s="628"/>
      <c r="O27" s="628"/>
      <c r="P27" s="629"/>
    </row>
    <row r="28" spans="1:16" s="53" customFormat="1" ht="15" customHeight="1" x14ac:dyDescent="0.15">
      <c r="A28" s="58"/>
      <c r="C28" s="627" t="s">
        <v>239</v>
      </c>
      <c r="D28" s="628"/>
      <c r="E28" s="628"/>
      <c r="F28" s="629"/>
      <c r="H28" s="170"/>
      <c r="I28" s="170"/>
      <c r="J28" s="170"/>
      <c r="K28" s="170"/>
      <c r="M28" s="303" t="s">
        <v>211</v>
      </c>
      <c r="N28" s="314" t="s">
        <v>265</v>
      </c>
      <c r="O28" s="315">
        <v>4500</v>
      </c>
      <c r="P28" s="671"/>
    </row>
    <row r="29" spans="1:16" s="54" customFormat="1" ht="15" customHeight="1" x14ac:dyDescent="0.15">
      <c r="A29" s="58"/>
      <c r="C29" s="298" t="s">
        <v>246</v>
      </c>
      <c r="D29" s="305" t="s">
        <v>37</v>
      </c>
      <c r="E29" s="306">
        <v>6100</v>
      </c>
      <c r="F29" s="665"/>
      <c r="G29" s="22"/>
      <c r="H29" s="26"/>
      <c r="I29" s="26"/>
      <c r="J29" s="57"/>
      <c r="K29" s="183"/>
      <c r="L29" s="53"/>
      <c r="M29" s="324" t="s">
        <v>318</v>
      </c>
      <c r="N29" s="325"/>
      <c r="O29" s="326"/>
      <c r="P29" s="672"/>
    </row>
    <row r="30" spans="1:16" s="53" customFormat="1" ht="15" customHeight="1" x14ac:dyDescent="0.15">
      <c r="A30" s="58"/>
      <c r="C30" s="541" t="s">
        <v>507</v>
      </c>
      <c r="D30" s="542"/>
      <c r="E30" s="329"/>
      <c r="F30" s="666"/>
      <c r="G30" s="54"/>
      <c r="H30" s="26"/>
      <c r="I30" s="26"/>
      <c r="J30" s="57"/>
      <c r="K30" s="183"/>
      <c r="M30" s="303" t="s">
        <v>210</v>
      </c>
      <c r="N30" s="320" t="s">
        <v>335</v>
      </c>
      <c r="O30" s="322">
        <v>3450</v>
      </c>
      <c r="P30" s="671"/>
    </row>
    <row r="31" spans="1:16" s="53" customFormat="1" ht="15" customHeight="1" x14ac:dyDescent="0.15">
      <c r="A31" s="58"/>
      <c r="C31" s="307" t="s">
        <v>202</v>
      </c>
      <c r="D31" s="308" t="s">
        <v>37</v>
      </c>
      <c r="E31" s="294">
        <v>1400</v>
      </c>
      <c r="F31" s="143"/>
      <c r="H31" s="26"/>
      <c r="I31" s="26"/>
      <c r="J31" s="57"/>
      <c r="K31" s="183"/>
      <c r="M31" s="669" t="s">
        <v>319</v>
      </c>
      <c r="N31" s="670"/>
      <c r="O31" s="323"/>
      <c r="P31" s="672"/>
    </row>
    <row r="32" spans="1:16" s="53" customFormat="1" ht="15" customHeight="1" thickBot="1" x14ac:dyDescent="0.2">
      <c r="A32" s="58"/>
      <c r="C32" s="307" t="s">
        <v>206</v>
      </c>
      <c r="D32" s="305" t="s">
        <v>37</v>
      </c>
      <c r="E32" s="306">
        <v>990</v>
      </c>
      <c r="F32" s="267"/>
      <c r="H32" s="26"/>
      <c r="I32" s="26"/>
      <c r="J32" s="57"/>
      <c r="K32" s="183"/>
      <c r="M32" s="332" t="s">
        <v>343</v>
      </c>
      <c r="N32" s="320" t="s">
        <v>335</v>
      </c>
      <c r="O32" s="306">
        <v>1940</v>
      </c>
      <c r="P32" s="671"/>
    </row>
    <row r="33" spans="1:16" s="53" customFormat="1" ht="15" customHeight="1" thickTop="1" thickBot="1" x14ac:dyDescent="0.2">
      <c r="A33" s="58"/>
      <c r="C33" s="630" t="s">
        <v>282</v>
      </c>
      <c r="D33" s="631"/>
      <c r="E33" s="160">
        <f>SUM(E29+E31+E32)</f>
        <v>8490</v>
      </c>
      <c r="F33" s="255">
        <f>SUM(F29+F31+F32)</f>
        <v>0</v>
      </c>
      <c r="H33" s="176"/>
      <c r="I33" s="26"/>
      <c r="J33" s="23"/>
      <c r="K33" s="57"/>
      <c r="M33" s="673" t="s">
        <v>498</v>
      </c>
      <c r="N33" s="674"/>
      <c r="O33" s="675"/>
      <c r="P33" s="672"/>
    </row>
    <row r="34" spans="1:16" s="53" customFormat="1" ht="15" customHeight="1" thickBot="1" x14ac:dyDescent="0.2">
      <c r="A34" s="58"/>
      <c r="C34" s="599"/>
      <c r="D34" s="599"/>
      <c r="E34" s="599"/>
      <c r="F34" s="599"/>
      <c r="H34" s="168"/>
      <c r="I34" s="26"/>
      <c r="J34" s="57"/>
      <c r="K34" s="57"/>
      <c r="L34" s="22"/>
      <c r="M34" s="332" t="s">
        <v>345</v>
      </c>
      <c r="N34" s="538" t="s">
        <v>499</v>
      </c>
      <c r="O34" s="538"/>
      <c r="P34" s="539"/>
    </row>
    <row r="35" spans="1:16" s="53" customFormat="1" ht="15" customHeight="1" x14ac:dyDescent="0.15">
      <c r="A35" s="58"/>
      <c r="C35" s="627" t="s">
        <v>390</v>
      </c>
      <c r="D35" s="628"/>
      <c r="E35" s="628"/>
      <c r="F35" s="629"/>
      <c r="H35" s="167"/>
      <c r="I35" s="26"/>
      <c r="J35" s="23"/>
      <c r="K35" s="57"/>
      <c r="L35" s="22"/>
      <c r="M35" s="334" t="s">
        <v>344</v>
      </c>
      <c r="N35" s="335"/>
      <c r="O35" s="336"/>
      <c r="P35" s="536"/>
    </row>
    <row r="36" spans="1:16" s="53" customFormat="1" ht="15" customHeight="1" thickBot="1" x14ac:dyDescent="0.2">
      <c r="A36" s="58"/>
      <c r="C36" s="302" t="s">
        <v>132</v>
      </c>
      <c r="D36" s="142" t="s">
        <v>37</v>
      </c>
      <c r="E36" s="107">
        <v>980</v>
      </c>
      <c r="F36" s="143"/>
      <c r="H36" s="25"/>
      <c r="I36" s="26"/>
      <c r="J36" s="23"/>
      <c r="K36" s="57"/>
      <c r="L36" s="22"/>
      <c r="M36" s="304" t="s">
        <v>200</v>
      </c>
      <c r="N36" s="309" t="s">
        <v>37</v>
      </c>
      <c r="O36" s="306">
        <v>380</v>
      </c>
      <c r="P36" s="267"/>
    </row>
    <row r="37" spans="1:16" ht="15" customHeight="1" thickTop="1" thickBot="1" x14ac:dyDescent="0.2">
      <c r="C37" s="302" t="s">
        <v>209</v>
      </c>
      <c r="D37" s="142" t="s">
        <v>37</v>
      </c>
      <c r="E37" s="107">
        <v>580</v>
      </c>
      <c r="F37" s="143"/>
      <c r="H37" s="25"/>
      <c r="I37" s="26"/>
      <c r="J37" s="23"/>
      <c r="K37" s="23"/>
      <c r="L37" s="53"/>
      <c r="M37" s="622" t="s">
        <v>282</v>
      </c>
      <c r="N37" s="623"/>
      <c r="O37" s="160">
        <f>SUM(O27:O36)</f>
        <v>10270</v>
      </c>
      <c r="P37" s="512">
        <f>SUM(P28:P36)</f>
        <v>0</v>
      </c>
    </row>
    <row r="38" spans="1:16" s="53" customFormat="1" ht="15" customHeight="1" thickBot="1" x14ac:dyDescent="0.2">
      <c r="A38" s="58"/>
      <c r="C38" s="533" t="s">
        <v>133</v>
      </c>
      <c r="D38" s="529" t="s">
        <v>37</v>
      </c>
      <c r="E38" s="212">
        <v>700</v>
      </c>
      <c r="F38" s="267"/>
      <c r="G38" s="22"/>
      <c r="H38" s="25"/>
      <c r="I38" s="26"/>
      <c r="J38" s="23"/>
      <c r="K38" s="57"/>
      <c r="M38" s="61"/>
      <c r="N38" s="61"/>
      <c r="O38" s="62"/>
      <c r="P38" s="63"/>
    </row>
    <row r="39" spans="1:16" ht="15" customHeight="1" thickTop="1" thickBot="1" x14ac:dyDescent="0.2">
      <c r="C39" s="630" t="s">
        <v>282</v>
      </c>
      <c r="D39" s="631"/>
      <c r="E39" s="160">
        <f>SUM(E36:E38)</f>
        <v>2260</v>
      </c>
      <c r="F39" s="255">
        <f>SUM(F36:F38)</f>
        <v>0</v>
      </c>
      <c r="H39" s="61"/>
      <c r="I39" s="61"/>
      <c r="J39" s="62"/>
      <c r="K39" s="63"/>
      <c r="M39" s="667" t="s">
        <v>149</v>
      </c>
      <c r="N39" s="668"/>
      <c r="O39" s="29">
        <f>E26+E33+E39+J15+J25+O25+O37</f>
        <v>78790</v>
      </c>
      <c r="P39" s="27">
        <f>F26+F33+F39+K15+K25+P25+P37</f>
        <v>0</v>
      </c>
    </row>
    <row r="40" spans="1:16" ht="15" customHeight="1" x14ac:dyDescent="0.15">
      <c r="C40" s="53"/>
      <c r="D40" s="53"/>
      <c r="E40" s="53"/>
      <c r="F40" s="53"/>
      <c r="M40" s="247"/>
    </row>
    <row r="41" spans="1:16" ht="15" customHeight="1" x14ac:dyDescent="0.15"/>
    <row r="42" spans="1:16" ht="15" customHeight="1" x14ac:dyDescent="0.15"/>
    <row r="43" spans="1:16" ht="15" customHeight="1" x14ac:dyDescent="0.15"/>
    <row r="44" spans="1:16" ht="15" customHeight="1" x14ac:dyDescent="0.15"/>
    <row r="45" spans="1:16" ht="15" customHeight="1" x14ac:dyDescent="0.15"/>
    <row r="46" spans="1:16" ht="15" customHeight="1" x14ac:dyDescent="0.15"/>
    <row r="47" spans="1:16" ht="15" customHeight="1" x14ac:dyDescent="0.15"/>
    <row r="48" spans="1:1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customSheetViews>
    <customSheetView guid="{5C72CF21-BE65-11D5-936B-0000F497F8AE}" showGridLines="0" showRuler="0">
      <selection activeCell="J11" sqref="J11"/>
      <pageMargins left="0.78740157480314965" right="0.19685039370078741" top="0.39370078740157483" bottom="0.19685039370078741" header="0" footer="0.11811023622047245"/>
      <pageSetup paperSize="9" scale="98" orientation="landscape" horizontalDpi="400" verticalDpi="400" r:id="rId1"/>
      <headerFooter alignWithMargins="0">
        <oddFooter>&amp;Cア・朝日新聞/マ・毎日新聞/ヨ・読売新聞/サ・産経新聞/新・新潟日報/合・全紙取扱店</oddFooter>
      </headerFooter>
    </customSheetView>
  </customSheetViews>
  <mergeCells count="42">
    <mergeCell ref="P30:P31"/>
    <mergeCell ref="M33:O33"/>
    <mergeCell ref="C1:D1"/>
    <mergeCell ref="O10:P10"/>
    <mergeCell ref="M15:O15"/>
    <mergeCell ref="O2:P2"/>
    <mergeCell ref="M3:N3"/>
    <mergeCell ref="C5:F5"/>
    <mergeCell ref="H4:K4"/>
    <mergeCell ref="M4:O5"/>
    <mergeCell ref="O11:P12"/>
    <mergeCell ref="N8:N9"/>
    <mergeCell ref="N6:P7"/>
    <mergeCell ref="M10:N10"/>
    <mergeCell ref="M39:N39"/>
    <mergeCell ref="M37:N37"/>
    <mergeCell ref="M31:N31"/>
    <mergeCell ref="P8:P9"/>
    <mergeCell ref="M11:N12"/>
    <mergeCell ref="M17:N17"/>
    <mergeCell ref="M25:N25"/>
    <mergeCell ref="M19:P19"/>
    <mergeCell ref="M27:P27"/>
    <mergeCell ref="O16:P16"/>
    <mergeCell ref="M8:M9"/>
    <mergeCell ref="O17:P17"/>
    <mergeCell ref="M16:N16"/>
    <mergeCell ref="O8:O9"/>
    <mergeCell ref="P28:P29"/>
    <mergeCell ref="P32:P33"/>
    <mergeCell ref="C39:D39"/>
    <mergeCell ref="H15:I15"/>
    <mergeCell ref="H26:I26"/>
    <mergeCell ref="C18:F18"/>
    <mergeCell ref="C26:D26"/>
    <mergeCell ref="C35:F35"/>
    <mergeCell ref="C33:D33"/>
    <mergeCell ref="C34:F34"/>
    <mergeCell ref="C28:F28"/>
    <mergeCell ref="H25:I25"/>
    <mergeCell ref="H18:K18"/>
    <mergeCell ref="F29:F30"/>
  </mergeCells>
  <phoneticPr fontId="10"/>
  <conditionalFormatting sqref="F36:F38 F29 F19:F23 K5:K14 K19:K24 P20:P24 P28 P30 P32 P36:P37 F31:F32 F6:F15">
    <cfRule type="cellIs" dxfId="0" priority="1" operator="greaterThan">
      <formula>E5</formula>
    </cfRule>
  </conditionalFormatting>
  <printOptions gridLinesSet="0"/>
  <pageMargins left="0.78740157480314965" right="0.19685039370078741" top="0.39370078740157483" bottom="0.19685039370078741" header="0" footer="0.11811023622047245"/>
  <pageSetup paperSize="9" scale="98" orientation="landscape" horizontalDpi="400" verticalDpi="400" r:id="rId2"/>
  <headerFooter alignWithMargins="0">
    <oddFooter>&amp;Cア・朝日新聞/新・新潟日報/マ・毎日新聞/サ・産経新聞/ヨ・読売新聞/経・日経新聞/合・全紙取扱店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1"/>
  <sheetViews>
    <sheetView showGridLines="0" zoomScaleNormal="100" workbookViewId="0">
      <pane xSplit="3" ySplit="2" topLeftCell="D3" activePane="bottomRight" state="frozen"/>
      <selection activeCell="E42" activeCellId="1" sqref="E22 E42"/>
      <selection pane="topRight" activeCell="E42" activeCellId="1" sqref="E22 E42"/>
      <selection pane="bottomLeft" activeCell="E42" activeCellId="1" sqref="E22 E42"/>
      <selection pane="bottomRight" activeCell="E42" activeCellId="1" sqref="E22 E42"/>
    </sheetView>
  </sheetViews>
  <sheetFormatPr defaultRowHeight="17.25" x14ac:dyDescent="0.2"/>
  <cols>
    <col min="1" max="1" width="5.625" style="10" customWidth="1"/>
    <col min="2" max="2" width="22.625" style="9" customWidth="1"/>
    <col min="3" max="3" width="15.625" style="9" customWidth="1"/>
    <col min="4" max="9" width="14.625" style="9" customWidth="1"/>
    <col min="10" max="10" width="9.625" style="9" customWidth="1"/>
    <col min="11" max="18" width="9.625" style="10" customWidth="1"/>
    <col min="19" max="21" width="11.625" style="10" customWidth="1"/>
    <col min="22" max="16384" width="9" style="10"/>
  </cols>
  <sheetData>
    <row r="1" spans="1:17" ht="24" customHeight="1" thickBot="1" x14ac:dyDescent="0.25">
      <c r="A1" s="680" t="s">
        <v>503</v>
      </c>
      <c r="B1" s="680"/>
      <c r="C1" s="680"/>
      <c r="D1" s="680"/>
      <c r="E1" s="680"/>
      <c r="F1" s="680"/>
      <c r="G1" s="680"/>
      <c r="H1" s="680"/>
      <c r="I1" s="680"/>
    </row>
    <row r="2" spans="1:17" s="7" customFormat="1" ht="15" customHeight="1" thickBot="1" x14ac:dyDescent="0.2">
      <c r="A2" s="177"/>
      <c r="B2" s="77" t="s">
        <v>135</v>
      </c>
      <c r="C2" s="78" t="s">
        <v>136</v>
      </c>
      <c r="D2" s="78" t="s">
        <v>179</v>
      </c>
      <c r="E2" s="78" t="s">
        <v>180</v>
      </c>
      <c r="F2" s="78" t="s">
        <v>178</v>
      </c>
      <c r="G2" s="78" t="s">
        <v>177</v>
      </c>
      <c r="H2" s="78" t="s">
        <v>137</v>
      </c>
      <c r="I2" s="79" t="s">
        <v>326</v>
      </c>
    </row>
    <row r="3" spans="1:17" s="7" customFormat="1" ht="15" customHeight="1" x14ac:dyDescent="0.15">
      <c r="A3" s="683" t="s">
        <v>223</v>
      </c>
      <c r="B3" s="153" t="s">
        <v>426</v>
      </c>
      <c r="C3" s="179">
        <f t="shared" ref="C3:C15" si="0">SUM(D3:I3)</f>
        <v>163910</v>
      </c>
      <c r="D3" s="178">
        <f>SUM(新潟市!E22)</f>
        <v>4250</v>
      </c>
      <c r="E3" s="179"/>
      <c r="F3" s="179">
        <f>SUM(新潟市!E42)</f>
        <v>23040</v>
      </c>
      <c r="G3" s="179"/>
      <c r="H3" s="179"/>
      <c r="I3" s="180">
        <f>SUM(新潟市!O26)</f>
        <v>136620</v>
      </c>
    </row>
    <row r="4" spans="1:17" s="7" customFormat="1" ht="15" customHeight="1" x14ac:dyDescent="0.15">
      <c r="A4" s="681"/>
      <c r="B4" s="252" t="s">
        <v>295</v>
      </c>
      <c r="C4" s="12">
        <f t="shared" si="0"/>
        <v>26450</v>
      </c>
      <c r="D4" s="12">
        <f>SUM(下越２!E5)</f>
        <v>710</v>
      </c>
      <c r="E4" s="12"/>
      <c r="F4" s="12">
        <f>SUM(下越２!E6)</f>
        <v>800</v>
      </c>
      <c r="G4" s="12">
        <f>SUM(下越２!E14)</f>
        <v>300</v>
      </c>
      <c r="H4" s="12"/>
      <c r="I4" s="18">
        <f>SUM(下越２!E7+下越２!E9+下越２!E10+下越２!E11+下越２!E12+下越２!E13+下越２!E15+下越２!E16)</f>
        <v>24640</v>
      </c>
    </row>
    <row r="5" spans="1:17" s="7" customFormat="1" ht="15" customHeight="1" x14ac:dyDescent="0.15">
      <c r="A5" s="681"/>
      <c r="B5" s="213" t="s">
        <v>280</v>
      </c>
      <c r="C5" s="12">
        <f t="shared" si="0"/>
        <v>8980</v>
      </c>
      <c r="D5" s="12"/>
      <c r="E5" s="12"/>
      <c r="F5" s="12"/>
      <c r="G5" s="12"/>
      <c r="H5" s="12"/>
      <c r="I5" s="18">
        <f>下越１!E5+下越１!E6+下越１!E8</f>
        <v>8980</v>
      </c>
    </row>
    <row r="6" spans="1:17" s="7" customFormat="1" ht="15" customHeight="1" x14ac:dyDescent="0.15">
      <c r="A6" s="681"/>
      <c r="B6" s="154" t="s">
        <v>281</v>
      </c>
      <c r="C6" s="12">
        <f t="shared" si="0"/>
        <v>15800</v>
      </c>
      <c r="D6" s="12"/>
      <c r="E6" s="12"/>
      <c r="F6" s="12"/>
      <c r="G6" s="12"/>
      <c r="H6" s="12"/>
      <c r="I6" s="18">
        <f>下越１!E13</f>
        <v>15800</v>
      </c>
    </row>
    <row r="7" spans="1:17" s="7" customFormat="1" ht="15" customHeight="1" x14ac:dyDescent="0.15">
      <c r="A7" s="681"/>
      <c r="B7" s="154" t="s">
        <v>427</v>
      </c>
      <c r="C7" s="12">
        <f t="shared" si="0"/>
        <v>9220</v>
      </c>
      <c r="D7" s="12"/>
      <c r="E7" s="12"/>
      <c r="F7" s="12"/>
      <c r="G7" s="12"/>
      <c r="H7" s="12"/>
      <c r="I7" s="18">
        <f>下越１!E18+下越１!E19</f>
        <v>9220</v>
      </c>
    </row>
    <row r="8" spans="1:17" s="7" customFormat="1" ht="15" customHeight="1" x14ac:dyDescent="0.15">
      <c r="A8" s="681"/>
      <c r="B8" s="154" t="s">
        <v>290</v>
      </c>
      <c r="C8" s="12">
        <f t="shared" si="0"/>
        <v>7220</v>
      </c>
      <c r="D8" s="12"/>
      <c r="E8" s="12"/>
      <c r="F8" s="12">
        <f>下越１!E25</f>
        <v>960</v>
      </c>
      <c r="G8" s="12"/>
      <c r="H8" s="12"/>
      <c r="I8" s="18">
        <f>下越１!E24+下越１!E26+下越１!E27</f>
        <v>6260</v>
      </c>
    </row>
    <row r="9" spans="1:17" s="7" customFormat="1" ht="15" customHeight="1" x14ac:dyDescent="0.15">
      <c r="A9" s="681"/>
      <c r="B9" s="154" t="s">
        <v>279</v>
      </c>
      <c r="C9" s="12">
        <f t="shared" si="0"/>
        <v>9370</v>
      </c>
      <c r="D9" s="12"/>
      <c r="E9" s="12"/>
      <c r="F9" s="12">
        <f>下越１!E34</f>
        <v>980</v>
      </c>
      <c r="G9" s="12"/>
      <c r="H9" s="12"/>
      <c r="I9" s="18">
        <f>下越１!E32+下越１!E33+下越１!E35</f>
        <v>8390</v>
      </c>
    </row>
    <row r="10" spans="1:17" s="7" customFormat="1" ht="15" customHeight="1" x14ac:dyDescent="0.15">
      <c r="A10" s="681"/>
      <c r="B10" s="154" t="s">
        <v>11</v>
      </c>
      <c r="C10" s="12">
        <f t="shared" si="0"/>
        <v>28090</v>
      </c>
      <c r="D10" s="12">
        <f>下越１!J7</f>
        <v>1840</v>
      </c>
      <c r="E10" s="12"/>
      <c r="F10" s="12">
        <f>下越１!J9</f>
        <v>4000</v>
      </c>
      <c r="G10" s="12"/>
      <c r="H10" s="12"/>
      <c r="I10" s="18">
        <f>下越１!J5+下越１!J6+下越１!J10</f>
        <v>22250</v>
      </c>
    </row>
    <row r="11" spans="1:17" s="7" customFormat="1" ht="15" customHeight="1" x14ac:dyDescent="0.15">
      <c r="A11" s="681"/>
      <c r="B11" s="252" t="s">
        <v>428</v>
      </c>
      <c r="C11" s="12">
        <f t="shared" si="0"/>
        <v>17180</v>
      </c>
      <c r="D11" s="12"/>
      <c r="E11" s="12"/>
      <c r="F11" s="12">
        <f>下越１!J15+下越１!J20</f>
        <v>2350</v>
      </c>
      <c r="G11" s="12"/>
      <c r="H11" s="12"/>
      <c r="I11" s="18">
        <f>下越１!J16+下越１!J17+下越１!J18+下越１!J19+下越１!J21</f>
        <v>14830</v>
      </c>
    </row>
    <row r="12" spans="1:17" s="7" customFormat="1" ht="15" customHeight="1" x14ac:dyDescent="0.15">
      <c r="A12" s="681"/>
      <c r="B12" s="154" t="s">
        <v>12</v>
      </c>
      <c r="C12" s="12">
        <f>SUM(D12:I12)</f>
        <v>10360</v>
      </c>
      <c r="D12" s="12"/>
      <c r="E12" s="12"/>
      <c r="F12" s="12"/>
      <c r="G12" s="12"/>
      <c r="H12" s="12"/>
      <c r="I12" s="18">
        <f>下越１!J25+下越１!J26+下越１!J27</f>
        <v>10360</v>
      </c>
    </row>
    <row r="13" spans="1:17" s="7" customFormat="1" ht="15" customHeight="1" x14ac:dyDescent="0.15">
      <c r="A13" s="681"/>
      <c r="B13" s="154" t="s">
        <v>13</v>
      </c>
      <c r="C13" s="12">
        <f>SUM(D13:I13)</f>
        <v>5950</v>
      </c>
      <c r="D13" s="12"/>
      <c r="E13" s="12"/>
      <c r="F13" s="12"/>
      <c r="G13" s="12"/>
      <c r="H13" s="12"/>
      <c r="I13" s="18">
        <f>下越１!J31+下越１!J32+下越１!J34+下越１!J35+下越１!J36</f>
        <v>5950</v>
      </c>
    </row>
    <row r="14" spans="1:17" s="7" customFormat="1" ht="15" customHeight="1" x14ac:dyDescent="0.15">
      <c r="A14" s="681"/>
      <c r="B14" s="154" t="s">
        <v>259</v>
      </c>
      <c r="C14" s="12">
        <f t="shared" si="0"/>
        <v>3170</v>
      </c>
      <c r="D14" s="12"/>
      <c r="E14" s="12"/>
      <c r="F14" s="12"/>
      <c r="G14" s="12"/>
      <c r="H14" s="12"/>
      <c r="I14" s="18">
        <f>下越１!O20+下越１!O21+下越１!O22+下越１!O23+下越１!O24+下越１!O25</f>
        <v>3170</v>
      </c>
    </row>
    <row r="15" spans="1:17" s="7" customFormat="1" ht="15" customHeight="1" thickBot="1" x14ac:dyDescent="0.2">
      <c r="A15" s="681"/>
      <c r="B15" s="252" t="s">
        <v>429</v>
      </c>
      <c r="C15" s="16">
        <f t="shared" si="0"/>
        <v>14260</v>
      </c>
      <c r="D15" s="16">
        <f>下越２!E20+下越２!E30+下越２!E32+下越２!E35+下越２!E37+下越２!J4+下越２!J8+下越２!J10+下越２!J13</f>
        <v>2090</v>
      </c>
      <c r="E15" s="16"/>
      <c r="F15" s="16">
        <f>下越２!E21+下越２!E39+下越２!E40+下越２!J5+下越２!J11</f>
        <v>2040</v>
      </c>
      <c r="G15" s="16"/>
      <c r="H15" s="16">
        <f>下越２!E36+下越２!J9+下越２!J12</f>
        <v>1870</v>
      </c>
      <c r="I15" s="19">
        <f>下越２!E22+下越２!E24+下越２!E31+下越２!E33+下越２!E34+下越２!E38+下越２!J6+下越２!J7+下越２!J14+下越２!J15</f>
        <v>8260</v>
      </c>
    </row>
    <row r="16" spans="1:17" s="7" customFormat="1" ht="15" customHeight="1" thickTop="1" thickBot="1" x14ac:dyDescent="0.2">
      <c r="A16" s="682"/>
      <c r="B16" s="74" t="s">
        <v>138</v>
      </c>
      <c r="C16" s="75">
        <f t="shared" ref="C16:I16" si="1">SUM(C3:C15)</f>
        <v>319960</v>
      </c>
      <c r="D16" s="75">
        <f t="shared" si="1"/>
        <v>8890</v>
      </c>
      <c r="E16" s="75">
        <f t="shared" si="1"/>
        <v>0</v>
      </c>
      <c r="F16" s="75">
        <f t="shared" si="1"/>
        <v>34170</v>
      </c>
      <c r="G16" s="75">
        <f t="shared" si="1"/>
        <v>300</v>
      </c>
      <c r="H16" s="75">
        <f t="shared" si="1"/>
        <v>1870</v>
      </c>
      <c r="I16" s="75">
        <f t="shared" si="1"/>
        <v>274730</v>
      </c>
      <c r="J16" s="13"/>
      <c r="K16" s="14"/>
      <c r="L16" s="14"/>
      <c r="M16" s="14"/>
      <c r="N16" s="14"/>
      <c r="O16" s="14"/>
      <c r="P16" s="14"/>
      <c r="Q16" s="14"/>
    </row>
    <row r="17" spans="1:10" s="7" customFormat="1" ht="15" customHeight="1" x14ac:dyDescent="0.15">
      <c r="A17" s="683" t="s">
        <v>224</v>
      </c>
      <c r="B17" s="214" t="s">
        <v>419</v>
      </c>
      <c r="C17" s="12">
        <f t="shared" ref="C17:C22" si="2">SUM(D17:I17)</f>
        <v>18770</v>
      </c>
      <c r="D17" s="12"/>
      <c r="E17" s="12"/>
      <c r="F17" s="12">
        <f>下越２!J26</f>
        <v>5900</v>
      </c>
      <c r="G17" s="12"/>
      <c r="H17" s="12"/>
      <c r="I17" s="18">
        <f>下越２!J27+下越２!J28+下越２!J29</f>
        <v>12870</v>
      </c>
    </row>
    <row r="18" spans="1:10" s="7" customFormat="1" ht="15" customHeight="1" x14ac:dyDescent="0.15">
      <c r="A18" s="681"/>
      <c r="B18" s="155" t="s">
        <v>430</v>
      </c>
      <c r="C18" s="12">
        <f t="shared" si="2"/>
        <v>11170</v>
      </c>
      <c r="D18" s="12"/>
      <c r="E18" s="12"/>
      <c r="F18" s="12">
        <f>下越２!J35</f>
        <v>3260</v>
      </c>
      <c r="G18" s="12"/>
      <c r="H18" s="12"/>
      <c r="I18" s="18">
        <f>下越２!J36+下越２!J37</f>
        <v>7910</v>
      </c>
    </row>
    <row r="19" spans="1:10" s="7" customFormat="1" ht="15" customHeight="1" x14ac:dyDescent="0.15">
      <c r="A19" s="681"/>
      <c r="B19" s="154" t="s">
        <v>10</v>
      </c>
      <c r="C19" s="12">
        <f t="shared" si="2"/>
        <v>10800</v>
      </c>
      <c r="D19" s="12"/>
      <c r="E19" s="12"/>
      <c r="F19" s="12">
        <f>下越２!O26</f>
        <v>1800</v>
      </c>
      <c r="G19" s="12"/>
      <c r="H19" s="12"/>
      <c r="I19" s="18">
        <f>下越２!O27</f>
        <v>9000</v>
      </c>
    </row>
    <row r="20" spans="1:10" s="7" customFormat="1" ht="15" customHeight="1" x14ac:dyDescent="0.15">
      <c r="A20" s="681"/>
      <c r="B20" s="463" t="s">
        <v>283</v>
      </c>
      <c r="C20" s="464">
        <f t="shared" si="2"/>
        <v>4230</v>
      </c>
      <c r="D20" s="464"/>
      <c r="E20" s="464"/>
      <c r="F20" s="464"/>
      <c r="G20" s="464"/>
      <c r="H20" s="464"/>
      <c r="I20" s="465">
        <f>下越２!O35+下越２!O36+下越２!O37+下越２!O38+下越２!O39</f>
        <v>4230</v>
      </c>
    </row>
    <row r="21" spans="1:10" s="7" customFormat="1" ht="15" customHeight="1" x14ac:dyDescent="0.15">
      <c r="A21" s="681"/>
      <c r="B21" s="471" t="s">
        <v>431</v>
      </c>
      <c r="C21" s="472">
        <f t="shared" si="2"/>
        <v>51670</v>
      </c>
      <c r="D21" s="472"/>
      <c r="E21" s="472"/>
      <c r="F21" s="472">
        <f>中越１!E6+中越１!E7+中越１!E14+中越１!E20+中越１!E32</f>
        <v>9390</v>
      </c>
      <c r="G21" s="472"/>
      <c r="H21" s="472"/>
      <c r="I21" s="473">
        <f>中越１!E5+中越１!E8+中越１!E9+中越１!E10+中越１!E11+中越１!E12+中越１!E15+中越１!E16+中越１!E17+中越１!E18+中越１!E19+中越１!E21+中越１!E22+中越１!E23+中越１!E31+中越１!E34+中越１!E35+中越１!E36</f>
        <v>42280</v>
      </c>
    </row>
    <row r="22" spans="1:10" s="7" customFormat="1" ht="15" customHeight="1" x14ac:dyDescent="0.15">
      <c r="A22" s="681"/>
      <c r="B22" s="466" t="s">
        <v>285</v>
      </c>
      <c r="C22" s="15">
        <f t="shared" si="2"/>
        <v>13210</v>
      </c>
      <c r="D22" s="12"/>
      <c r="E22" s="12"/>
      <c r="F22" s="12">
        <f>中越１!J9</f>
        <v>720</v>
      </c>
      <c r="G22" s="12"/>
      <c r="H22" s="12"/>
      <c r="I22" s="18">
        <f>中越１!J5+中越１!J6+中越１!J7+中越１!J8+中越１!J10+中越１!J11+中越１!J12+中越１!J14+中越１!J16+中越１!J17</f>
        <v>12490</v>
      </c>
    </row>
    <row r="23" spans="1:10" s="7" customFormat="1" ht="15" customHeight="1" x14ac:dyDescent="0.15">
      <c r="A23" s="681"/>
      <c r="B23" s="214" t="s">
        <v>286</v>
      </c>
      <c r="C23" s="15">
        <f t="shared" ref="C23:C30" si="3">SUM(D23:I23)</f>
        <v>5400</v>
      </c>
      <c r="D23" s="12"/>
      <c r="E23" s="12"/>
      <c r="F23" s="12">
        <f>中越１!J28</f>
        <v>2300</v>
      </c>
      <c r="G23" s="12"/>
      <c r="H23" s="12"/>
      <c r="I23" s="18">
        <f>中越１!J27</f>
        <v>3100</v>
      </c>
    </row>
    <row r="24" spans="1:10" s="7" customFormat="1" ht="15" customHeight="1" x14ac:dyDescent="0.15">
      <c r="A24" s="681"/>
      <c r="B24" s="214" t="s">
        <v>14</v>
      </c>
      <c r="C24" s="15">
        <f t="shared" si="3"/>
        <v>12990</v>
      </c>
      <c r="D24" s="12"/>
      <c r="E24" s="12"/>
      <c r="F24" s="12">
        <f>中越１!O20+中越１!O26</f>
        <v>2260</v>
      </c>
      <c r="G24" s="12">
        <f>中越１!O21</f>
        <v>880</v>
      </c>
      <c r="H24" s="12"/>
      <c r="I24" s="18">
        <f>中越１!O22+中越１!O23+中越１!O24</f>
        <v>9850</v>
      </c>
      <c r="J24" s="8"/>
    </row>
    <row r="25" spans="1:10" s="7" customFormat="1" ht="15" customHeight="1" x14ac:dyDescent="0.15">
      <c r="A25" s="681"/>
      <c r="B25" s="214" t="s">
        <v>9</v>
      </c>
      <c r="C25" s="15">
        <f t="shared" si="3"/>
        <v>9750</v>
      </c>
      <c r="D25" s="12"/>
      <c r="E25" s="12"/>
      <c r="F25" s="12">
        <f>中越１!J35</f>
        <v>1700</v>
      </c>
      <c r="G25" s="12"/>
      <c r="H25" s="12"/>
      <c r="I25" s="18">
        <f>中越１!J33+中越１!J34+中越１!J36+中越１!J37</f>
        <v>8050</v>
      </c>
      <c r="J25" s="8"/>
    </row>
    <row r="26" spans="1:10" s="7" customFormat="1" ht="15" customHeight="1" x14ac:dyDescent="0.15">
      <c r="A26" s="681"/>
      <c r="B26" s="214" t="s">
        <v>287</v>
      </c>
      <c r="C26" s="15">
        <f t="shared" si="3"/>
        <v>9200</v>
      </c>
      <c r="D26" s="12"/>
      <c r="E26" s="12"/>
      <c r="F26" s="12">
        <f>中越２!J5</f>
        <v>1480</v>
      </c>
      <c r="G26" s="12"/>
      <c r="H26" s="12"/>
      <c r="I26" s="18">
        <f>中越２!J6+中越２!J7+中越２!J8+中越２!J9+中越２!J10+中越２!J11+中越２!J12</f>
        <v>7720</v>
      </c>
      <c r="J26" s="8"/>
    </row>
    <row r="27" spans="1:10" s="7" customFormat="1" ht="15" customHeight="1" x14ac:dyDescent="0.15">
      <c r="A27" s="681"/>
      <c r="B27" s="467" t="s">
        <v>320</v>
      </c>
      <c r="C27" s="15">
        <f t="shared" si="3"/>
        <v>11350</v>
      </c>
      <c r="D27" s="12"/>
      <c r="E27" s="12"/>
      <c r="F27" s="12">
        <f>中越２!E5</f>
        <v>1300</v>
      </c>
      <c r="G27" s="12"/>
      <c r="H27" s="12"/>
      <c r="I27" s="18">
        <f>中越２!E6+中越２!E7+中越２!E8+中越２!E9</f>
        <v>10050</v>
      </c>
      <c r="J27" s="8"/>
    </row>
    <row r="28" spans="1:10" s="7" customFormat="1" ht="15" customHeight="1" x14ac:dyDescent="0.15">
      <c r="A28" s="681"/>
      <c r="B28" s="468" t="s">
        <v>425</v>
      </c>
      <c r="C28" s="15">
        <f t="shared" si="3"/>
        <v>15990</v>
      </c>
      <c r="D28" s="12"/>
      <c r="E28" s="12"/>
      <c r="F28" s="12">
        <f>中越２!E21+中越２!E23+中越２!E29+中越２!E31</f>
        <v>4750</v>
      </c>
      <c r="G28" s="12"/>
      <c r="H28" s="12"/>
      <c r="I28" s="18">
        <f>中越２!E18+中越２!E20+中越２!E22+中越２!E24+中越２!E25+中越２!E26+中越２!E27+中越２!E28+中越２!E30</f>
        <v>11240</v>
      </c>
      <c r="J28" s="8"/>
    </row>
    <row r="29" spans="1:10" s="7" customFormat="1" ht="15" customHeight="1" x14ac:dyDescent="0.15">
      <c r="A29" s="681"/>
      <c r="B29" s="468" t="s">
        <v>288</v>
      </c>
      <c r="C29" s="15">
        <f>SUM(D29:I29)</f>
        <v>5210</v>
      </c>
      <c r="D29" s="12"/>
      <c r="E29" s="12"/>
      <c r="F29" s="12"/>
      <c r="G29" s="12"/>
      <c r="H29" s="12"/>
      <c r="I29" s="18">
        <f>中越２!J18+中越２!J19+中越２!J20+中越２!J21+中越２!J22</f>
        <v>5210</v>
      </c>
      <c r="J29" s="8"/>
    </row>
    <row r="30" spans="1:10" s="7" customFormat="1" ht="15" customHeight="1" x14ac:dyDescent="0.15">
      <c r="A30" s="681"/>
      <c r="B30" s="214" t="s">
        <v>405</v>
      </c>
      <c r="C30" s="15">
        <f t="shared" si="3"/>
        <v>19880</v>
      </c>
      <c r="D30" s="12"/>
      <c r="E30" s="12"/>
      <c r="F30" s="12">
        <f>中越２!O22+中越２!O23</f>
        <v>6330</v>
      </c>
      <c r="G30" s="12"/>
      <c r="H30" s="12"/>
      <c r="I30" s="18">
        <f>中越２!O21+中越２!O24+中越２!O25+中越２!O26+中越２!O27+中越２!O28+中越２!O29+中越２!O30+中越２!O33+中越２!O34</f>
        <v>13550</v>
      </c>
      <c r="J30" s="8"/>
    </row>
    <row r="31" spans="1:10" s="7" customFormat="1" ht="15" customHeight="1" thickBot="1" x14ac:dyDescent="0.2">
      <c r="A31" s="681"/>
      <c r="B31" s="469" t="s">
        <v>289</v>
      </c>
      <c r="C31" s="470">
        <f>SUM(D31:I31)</f>
        <v>4680</v>
      </c>
      <c r="D31" s="16"/>
      <c r="E31" s="16"/>
      <c r="F31" s="16"/>
      <c r="G31" s="16"/>
      <c r="H31" s="16"/>
      <c r="I31" s="19">
        <f>中越２!J30+中越２!J31+中越２!J32+中越２!J33+中越１!J22+中越１!J23</f>
        <v>4680</v>
      </c>
      <c r="J31" s="8"/>
    </row>
    <row r="32" spans="1:10" s="7" customFormat="1" ht="15" customHeight="1" thickTop="1" thickBot="1" x14ac:dyDescent="0.2">
      <c r="A32" s="682"/>
      <c r="B32" s="262" t="s">
        <v>138</v>
      </c>
      <c r="C32" s="75">
        <f t="shared" ref="C32:I32" si="4">SUM(C17:C31)</f>
        <v>204300</v>
      </c>
      <c r="D32" s="75">
        <f t="shared" si="4"/>
        <v>0</v>
      </c>
      <c r="E32" s="75">
        <f t="shared" si="4"/>
        <v>0</v>
      </c>
      <c r="F32" s="75">
        <f t="shared" si="4"/>
        <v>41190</v>
      </c>
      <c r="G32" s="75">
        <f t="shared" si="4"/>
        <v>880</v>
      </c>
      <c r="H32" s="75">
        <f t="shared" si="4"/>
        <v>0</v>
      </c>
      <c r="I32" s="75">
        <f t="shared" si="4"/>
        <v>162230</v>
      </c>
      <c r="J32" s="8"/>
    </row>
    <row r="33" spans="1:10" s="7" customFormat="1" ht="15" customHeight="1" x14ac:dyDescent="0.15">
      <c r="A33" s="681" t="s">
        <v>225</v>
      </c>
      <c r="B33" s="155" t="s">
        <v>432</v>
      </c>
      <c r="C33" s="15">
        <f>SUM(D33:I33)</f>
        <v>39570</v>
      </c>
      <c r="D33" s="15">
        <f>上越!E6+上越!E19</f>
        <v>5100</v>
      </c>
      <c r="E33" s="15"/>
      <c r="F33" s="15">
        <f>上越!E7+上越!E11+上越!E14+上越!E20</f>
        <v>10360</v>
      </c>
      <c r="G33" s="15"/>
      <c r="H33" s="15"/>
      <c r="I33" s="17">
        <f>上越!E8+上越!E9+上越!E10+上越!E12+上越!E13+上越!E15+上越!E21+上越!E22+上越!E23</f>
        <v>24110</v>
      </c>
      <c r="J33" s="8"/>
    </row>
    <row r="34" spans="1:10" s="7" customFormat="1" ht="15" customHeight="1" x14ac:dyDescent="0.15">
      <c r="A34" s="681"/>
      <c r="B34" s="155" t="s">
        <v>293</v>
      </c>
      <c r="C34" s="15">
        <f t="shared" ref="C34:C39" si="5">SUM(D34:I34)</f>
        <v>10320</v>
      </c>
      <c r="D34" s="15"/>
      <c r="E34" s="15"/>
      <c r="F34" s="15"/>
      <c r="G34" s="15"/>
      <c r="H34" s="15"/>
      <c r="I34" s="17">
        <f>上越!J5+上越!J6+上越!J7+上越!J8+上越!J9+上越!J10+上越!J11+上越!J12+上越!J13</f>
        <v>10320</v>
      </c>
      <c r="J34" s="8"/>
    </row>
    <row r="35" spans="1:10" s="7" customFormat="1" ht="15" customHeight="1" x14ac:dyDescent="0.15">
      <c r="A35" s="681"/>
      <c r="B35" s="261" t="s">
        <v>308</v>
      </c>
      <c r="C35" s="15">
        <f>SUM(D35:I35)</f>
        <v>3320</v>
      </c>
      <c r="D35" s="154"/>
      <c r="E35" s="12"/>
      <c r="F35" s="12"/>
      <c r="G35" s="12"/>
      <c r="H35" s="12"/>
      <c r="I35" s="18">
        <f>上越!J19+上越!J20+上越!J21+上越!J22+上越!J23+上越!J24</f>
        <v>3320</v>
      </c>
      <c r="J35" s="8"/>
    </row>
    <row r="36" spans="1:10" s="7" customFormat="1" ht="15" customHeight="1" x14ac:dyDescent="0.15">
      <c r="A36" s="681"/>
      <c r="B36" s="154" t="s">
        <v>239</v>
      </c>
      <c r="C36" s="15">
        <f t="shared" si="5"/>
        <v>8490</v>
      </c>
      <c r="D36" s="12"/>
      <c r="E36" s="12"/>
      <c r="F36" s="12"/>
      <c r="G36" s="12"/>
      <c r="H36" s="12"/>
      <c r="I36" s="18">
        <f>上越!E29+上越!E31+上越!E32</f>
        <v>8490</v>
      </c>
      <c r="J36" s="8"/>
    </row>
    <row r="37" spans="1:10" s="7" customFormat="1" ht="15" customHeight="1" x14ac:dyDescent="0.15">
      <c r="A37" s="681"/>
      <c r="B37" s="154" t="s">
        <v>240</v>
      </c>
      <c r="C37" s="15">
        <f t="shared" si="5"/>
        <v>2260</v>
      </c>
      <c r="D37" s="12"/>
      <c r="E37" s="12"/>
      <c r="F37" s="12"/>
      <c r="G37" s="12"/>
      <c r="H37" s="12"/>
      <c r="I37" s="18">
        <f>上越!E36+上越!E37+上越!E38</f>
        <v>2260</v>
      </c>
      <c r="J37" s="8"/>
    </row>
    <row r="38" spans="1:10" s="7" customFormat="1" ht="15" customHeight="1" x14ac:dyDescent="0.15">
      <c r="A38" s="681"/>
      <c r="B38" s="154" t="s">
        <v>410</v>
      </c>
      <c r="C38" s="15">
        <f t="shared" si="5"/>
        <v>10270</v>
      </c>
      <c r="D38" s="12"/>
      <c r="E38" s="12"/>
      <c r="F38" s="12">
        <f>上越!O28</f>
        <v>4500</v>
      </c>
      <c r="G38" s="12"/>
      <c r="H38" s="12"/>
      <c r="I38" s="18">
        <f>上越!O30+上越!O32+上越!O36</f>
        <v>5770</v>
      </c>
      <c r="J38" s="8"/>
    </row>
    <row r="39" spans="1:10" s="7" customFormat="1" ht="15" customHeight="1" thickBot="1" x14ac:dyDescent="0.2">
      <c r="A39" s="681"/>
      <c r="B39" s="171" t="s">
        <v>435</v>
      </c>
      <c r="C39" s="15">
        <f t="shared" si="5"/>
        <v>4560</v>
      </c>
      <c r="D39" s="16"/>
      <c r="E39" s="16"/>
      <c r="F39" s="16"/>
      <c r="G39" s="16"/>
      <c r="H39" s="16"/>
      <c r="I39" s="19">
        <f>上越!O20+上越!O21+上越!O22</f>
        <v>4560</v>
      </c>
      <c r="J39" s="8"/>
    </row>
    <row r="40" spans="1:10" s="7" customFormat="1" ht="15" customHeight="1" thickTop="1" thickBot="1" x14ac:dyDescent="0.2">
      <c r="A40" s="682"/>
      <c r="B40" s="74" t="s">
        <v>138</v>
      </c>
      <c r="C40" s="75">
        <f t="shared" ref="C40:I40" si="6">SUM(C33:C39)</f>
        <v>78790</v>
      </c>
      <c r="D40" s="75">
        <f>SUM(D33:D39)</f>
        <v>5100</v>
      </c>
      <c r="E40" s="75">
        <f t="shared" si="6"/>
        <v>0</v>
      </c>
      <c r="F40" s="75">
        <f t="shared" si="6"/>
        <v>14860</v>
      </c>
      <c r="G40" s="75">
        <f t="shared" si="6"/>
        <v>0</v>
      </c>
      <c r="H40" s="75">
        <f t="shared" si="6"/>
        <v>0</v>
      </c>
      <c r="I40" s="76">
        <f t="shared" si="6"/>
        <v>58830</v>
      </c>
      <c r="J40" s="8"/>
    </row>
    <row r="41" spans="1:10" s="7" customFormat="1" ht="15" customHeight="1" thickBot="1" x14ac:dyDescent="0.2">
      <c r="A41" s="20"/>
      <c r="B41" s="156"/>
      <c r="C41" s="14"/>
      <c r="D41" s="14"/>
      <c r="E41" s="14"/>
      <c r="F41" s="14"/>
      <c r="G41" s="14"/>
      <c r="H41" s="14"/>
      <c r="I41" s="14"/>
      <c r="J41" s="8"/>
    </row>
    <row r="42" spans="1:10" s="8" customFormat="1" ht="15" customHeight="1" thickBot="1" x14ac:dyDescent="0.2">
      <c r="A42" s="68"/>
      <c r="B42" s="69" t="s">
        <v>139</v>
      </c>
      <c r="C42" s="70">
        <f>SUM(C40,C32,C16)</f>
        <v>603050</v>
      </c>
      <c r="D42" s="70">
        <f t="shared" ref="D42:H42" si="7">SUM(D40+D32+D16)</f>
        <v>13990</v>
      </c>
      <c r="E42" s="70">
        <f t="shared" si="7"/>
        <v>0</v>
      </c>
      <c r="F42" s="70">
        <f t="shared" si="7"/>
        <v>90220</v>
      </c>
      <c r="G42" s="70">
        <f t="shared" si="7"/>
        <v>1180</v>
      </c>
      <c r="H42" s="70">
        <f t="shared" si="7"/>
        <v>1870</v>
      </c>
      <c r="I42" s="71">
        <f>SUM(I40+I32+I16)</f>
        <v>495790</v>
      </c>
    </row>
    <row r="43" spans="1:10" s="73" customFormat="1" ht="15" customHeight="1" x14ac:dyDescent="0.15">
      <c r="A43" s="7"/>
      <c r="B43" s="679" t="s">
        <v>325</v>
      </c>
      <c r="C43" s="679"/>
      <c r="D43" s="679"/>
      <c r="E43" s="679"/>
      <c r="F43" s="679"/>
      <c r="G43" s="679"/>
      <c r="H43" s="679"/>
      <c r="I43" s="679"/>
      <c r="J43" s="72"/>
    </row>
    <row r="44" spans="1:10" s="7" customFormat="1" ht="15" customHeight="1" x14ac:dyDescent="0.15">
      <c r="J44" s="8"/>
    </row>
    <row r="45" spans="1:10" s="7" customFormat="1" ht="15" customHeight="1" x14ac:dyDescent="0.15">
      <c r="J45" s="8"/>
    </row>
    <row r="46" spans="1:10" s="7" customFormat="1" ht="15" customHeight="1" x14ac:dyDescent="0.15">
      <c r="J46" s="8"/>
    </row>
    <row r="47" spans="1:10" s="7" customFormat="1" ht="15" customHeight="1" x14ac:dyDescent="0.15">
      <c r="J47" s="8"/>
    </row>
    <row r="48" spans="1:10" s="7" customFormat="1" ht="15" customHeight="1" x14ac:dyDescent="0.15">
      <c r="J48" s="8"/>
    </row>
    <row r="49" spans="2:10" s="7" customFormat="1" ht="15" customHeight="1" x14ac:dyDescent="0.15">
      <c r="J49" s="8"/>
    </row>
    <row r="50" spans="2:10" s="7" customFormat="1" ht="15" customHeight="1" x14ac:dyDescent="0.15">
      <c r="J50" s="8"/>
    </row>
    <row r="51" spans="2:10" s="7" customFormat="1" ht="18" customHeight="1" x14ac:dyDescent="0.15">
      <c r="J51" s="8"/>
    </row>
    <row r="52" spans="2:10" s="7" customFormat="1" ht="18" customHeight="1" x14ac:dyDescent="0.15">
      <c r="B52" s="8"/>
      <c r="C52" s="8"/>
      <c r="D52" s="8"/>
      <c r="E52" s="8"/>
      <c r="F52" s="8"/>
      <c r="G52" s="8"/>
      <c r="H52" s="8"/>
      <c r="I52" s="8"/>
      <c r="J52" s="8"/>
    </row>
    <row r="53" spans="2:10" s="7" customFormat="1" ht="18" customHeight="1" x14ac:dyDescent="0.15">
      <c r="B53" s="8"/>
      <c r="C53" s="8"/>
      <c r="D53" s="8"/>
      <c r="E53" s="8"/>
      <c r="F53" s="8"/>
      <c r="G53" s="8"/>
      <c r="H53" s="8"/>
      <c r="I53" s="8"/>
      <c r="J53" s="8"/>
    </row>
    <row r="54" spans="2:10" s="7" customFormat="1" ht="18" customHeight="1" x14ac:dyDescent="0.15">
      <c r="B54" s="8"/>
      <c r="C54" s="8"/>
      <c r="D54" s="8"/>
      <c r="E54" s="8"/>
      <c r="F54" s="8"/>
      <c r="G54" s="8"/>
      <c r="H54" s="8"/>
      <c r="I54" s="8"/>
      <c r="J54" s="8"/>
    </row>
    <row r="55" spans="2:10" s="7" customFormat="1" ht="18" customHeight="1" x14ac:dyDescent="0.15">
      <c r="B55" s="8"/>
      <c r="C55" s="8"/>
      <c r="D55" s="8"/>
      <c r="E55" s="8"/>
      <c r="F55" s="8"/>
      <c r="G55" s="8"/>
      <c r="H55" s="8"/>
      <c r="I55" s="8"/>
      <c r="J55" s="8"/>
    </row>
    <row r="56" spans="2:10" s="7" customFormat="1" ht="18" customHeight="1" x14ac:dyDescent="0.15">
      <c r="B56" s="8"/>
      <c r="C56" s="8"/>
      <c r="D56" s="8"/>
      <c r="E56" s="8"/>
      <c r="F56" s="8"/>
      <c r="G56" s="8"/>
      <c r="H56" s="8"/>
      <c r="I56" s="8"/>
      <c r="J56" s="8"/>
    </row>
    <row r="57" spans="2:10" s="7" customFormat="1" ht="18" customHeight="1" x14ac:dyDescent="0.15">
      <c r="B57" s="8"/>
      <c r="C57" s="8"/>
      <c r="D57" s="8"/>
      <c r="E57" s="8"/>
      <c r="F57" s="8"/>
      <c r="G57" s="8"/>
      <c r="H57" s="8"/>
      <c r="I57" s="8"/>
      <c r="J57" s="8"/>
    </row>
    <row r="58" spans="2:10" s="7" customFormat="1" ht="18" customHeight="1" x14ac:dyDescent="0.15">
      <c r="B58" s="8"/>
      <c r="C58" s="8"/>
      <c r="D58" s="8"/>
      <c r="E58" s="8"/>
      <c r="F58" s="8"/>
      <c r="G58" s="8"/>
      <c r="H58" s="8"/>
      <c r="I58" s="8"/>
      <c r="J58" s="8"/>
    </row>
    <row r="59" spans="2:10" s="7" customFormat="1" ht="18" customHeight="1" x14ac:dyDescent="0.15">
      <c r="B59" s="8"/>
      <c r="C59" s="8"/>
      <c r="D59" s="8"/>
      <c r="E59" s="8"/>
      <c r="F59" s="8"/>
      <c r="G59" s="8"/>
      <c r="H59" s="8"/>
      <c r="I59" s="8"/>
      <c r="J59" s="8"/>
    </row>
    <row r="60" spans="2:10" s="7" customFormat="1" ht="18" customHeight="1" x14ac:dyDescent="0.15">
      <c r="B60" s="8"/>
      <c r="C60" s="8"/>
      <c r="D60" s="8"/>
      <c r="E60" s="8"/>
      <c r="F60" s="8"/>
      <c r="G60" s="8"/>
      <c r="H60" s="8"/>
      <c r="I60" s="8"/>
      <c r="J60" s="8"/>
    </row>
    <row r="61" spans="2:10" s="7" customFormat="1" ht="13.5" x14ac:dyDescent="0.15">
      <c r="B61" s="8"/>
      <c r="C61" s="8"/>
      <c r="D61" s="8"/>
      <c r="E61" s="8"/>
      <c r="F61" s="8"/>
      <c r="G61" s="8"/>
      <c r="H61" s="8"/>
      <c r="I61" s="8"/>
      <c r="J61" s="8"/>
    </row>
    <row r="62" spans="2:10" s="7" customFormat="1" ht="13.5" x14ac:dyDescent="0.15">
      <c r="B62" s="8"/>
      <c r="C62" s="8"/>
      <c r="D62" s="8"/>
      <c r="E62" s="8"/>
      <c r="F62" s="8"/>
      <c r="G62" s="8"/>
      <c r="H62" s="8"/>
      <c r="I62" s="8"/>
      <c r="J62" s="8"/>
    </row>
    <row r="63" spans="2:10" s="7" customFormat="1" ht="13.5" x14ac:dyDescent="0.15">
      <c r="B63" s="8"/>
      <c r="C63" s="8"/>
      <c r="D63" s="8"/>
      <c r="E63" s="8"/>
      <c r="F63" s="8"/>
      <c r="G63" s="8"/>
      <c r="H63" s="8"/>
      <c r="I63" s="8"/>
      <c r="J63" s="8"/>
    </row>
    <row r="64" spans="2:10" s="7" customFormat="1" ht="13.5" x14ac:dyDescent="0.15">
      <c r="B64" s="8"/>
      <c r="C64" s="8"/>
      <c r="D64" s="8"/>
      <c r="E64" s="8"/>
      <c r="F64" s="8"/>
      <c r="G64" s="8"/>
      <c r="H64" s="8"/>
      <c r="I64" s="8"/>
      <c r="J64" s="8"/>
    </row>
    <row r="65" spans="1:10" s="7" customFormat="1" ht="13.5" x14ac:dyDescent="0.15">
      <c r="B65" s="8"/>
      <c r="C65" s="8"/>
      <c r="D65" s="8"/>
      <c r="E65" s="8"/>
      <c r="F65" s="8"/>
      <c r="G65" s="8"/>
      <c r="H65" s="8"/>
      <c r="I65" s="8"/>
      <c r="J65" s="8"/>
    </row>
    <row r="66" spans="1:10" s="7" customFormat="1" ht="13.5" x14ac:dyDescent="0.15">
      <c r="B66" s="8"/>
      <c r="C66" s="8"/>
      <c r="D66" s="8"/>
      <c r="E66" s="8"/>
      <c r="F66" s="8"/>
      <c r="G66" s="8"/>
      <c r="H66" s="8"/>
      <c r="I66" s="8"/>
      <c r="J66" s="8"/>
    </row>
    <row r="67" spans="1:10" s="7" customFormat="1" ht="13.5" x14ac:dyDescent="0.15">
      <c r="B67" s="8"/>
      <c r="C67" s="8"/>
      <c r="D67" s="8"/>
      <c r="E67" s="8"/>
      <c r="F67" s="8"/>
      <c r="G67" s="8"/>
      <c r="H67" s="8"/>
      <c r="I67" s="8"/>
      <c r="J67" s="8"/>
    </row>
    <row r="68" spans="1:10" s="7" customFormat="1" ht="13.5" x14ac:dyDescent="0.15">
      <c r="B68" s="8"/>
      <c r="C68" s="8"/>
      <c r="D68" s="8"/>
      <c r="E68" s="8"/>
      <c r="F68" s="8"/>
      <c r="G68" s="8"/>
      <c r="H68" s="8"/>
      <c r="I68" s="8"/>
      <c r="J68" s="8"/>
    </row>
    <row r="69" spans="1:10" s="7" customFormat="1" ht="13.5" x14ac:dyDescent="0.15">
      <c r="B69" s="8"/>
      <c r="C69" s="8"/>
      <c r="D69" s="8"/>
      <c r="E69" s="8"/>
      <c r="F69" s="8"/>
      <c r="G69" s="8"/>
      <c r="H69" s="8"/>
      <c r="I69" s="8"/>
      <c r="J69" s="8"/>
    </row>
    <row r="70" spans="1:10" s="7" customFormat="1" ht="15" customHeight="1" x14ac:dyDescent="0.15">
      <c r="B70" s="8"/>
      <c r="C70" s="8"/>
      <c r="D70" s="8"/>
      <c r="E70" s="8"/>
      <c r="F70" s="8"/>
      <c r="G70" s="8"/>
      <c r="H70" s="8"/>
      <c r="I70" s="8"/>
      <c r="J70" s="8"/>
    </row>
    <row r="71" spans="1:10" s="7" customFormat="1" ht="15" customHeight="1" x14ac:dyDescent="0.15">
      <c r="B71" s="181"/>
      <c r="C71" s="181"/>
      <c r="D71" s="181"/>
      <c r="E71" s="181"/>
      <c r="F71" s="181"/>
      <c r="G71" s="181"/>
      <c r="H71" s="181"/>
      <c r="I71" s="181"/>
      <c r="J71" s="8"/>
    </row>
    <row r="72" spans="1:10" s="7" customFormat="1" ht="15" customHeight="1" x14ac:dyDescent="0.15">
      <c r="A72" s="182"/>
      <c r="B72" s="181"/>
      <c r="C72" s="181"/>
      <c r="D72" s="181"/>
      <c r="E72" s="181"/>
      <c r="F72" s="181"/>
      <c r="G72" s="181"/>
      <c r="H72" s="181"/>
      <c r="I72" s="181"/>
      <c r="J72" s="8"/>
    </row>
    <row r="73" spans="1:10" s="182" customFormat="1" ht="15" customHeight="1" x14ac:dyDescent="0.15">
      <c r="B73" s="181"/>
      <c r="C73" s="181"/>
      <c r="D73" s="181"/>
      <c r="E73" s="181"/>
      <c r="F73" s="181"/>
      <c r="G73" s="181"/>
      <c r="H73" s="181"/>
      <c r="I73" s="181"/>
      <c r="J73" s="181"/>
    </row>
    <row r="74" spans="1:10" s="182" customFormat="1" ht="15" customHeight="1" x14ac:dyDescent="0.15">
      <c r="B74" s="181"/>
      <c r="C74" s="181"/>
      <c r="D74" s="181"/>
      <c r="E74" s="181"/>
      <c r="F74" s="181"/>
      <c r="G74" s="181"/>
      <c r="H74" s="181"/>
      <c r="I74" s="181"/>
      <c r="J74" s="181"/>
    </row>
    <row r="75" spans="1:10" s="182" customFormat="1" ht="15" customHeight="1" x14ac:dyDescent="0.15">
      <c r="B75" s="181"/>
      <c r="C75" s="181"/>
      <c r="D75" s="181"/>
      <c r="E75" s="181"/>
      <c r="F75" s="181"/>
      <c r="G75" s="181"/>
      <c r="H75" s="181"/>
      <c r="I75" s="181"/>
      <c r="J75" s="181"/>
    </row>
    <row r="76" spans="1:10" s="182" customFormat="1" ht="15" customHeight="1" x14ac:dyDescent="0.15">
      <c r="B76" s="181"/>
      <c r="C76" s="181"/>
      <c r="D76" s="181"/>
      <c r="E76" s="181"/>
      <c r="F76" s="181"/>
      <c r="G76" s="181"/>
      <c r="H76" s="181"/>
      <c r="I76" s="181"/>
      <c r="J76" s="181"/>
    </row>
    <row r="77" spans="1:10" s="182" customFormat="1" ht="15" customHeight="1" x14ac:dyDescent="0.15">
      <c r="B77" s="181"/>
      <c r="C77" s="181"/>
      <c r="D77" s="181"/>
      <c r="E77" s="181"/>
      <c r="F77" s="181"/>
      <c r="G77" s="181"/>
      <c r="H77" s="181"/>
      <c r="I77" s="181"/>
      <c r="J77" s="181"/>
    </row>
    <row r="78" spans="1:10" s="182" customFormat="1" ht="15" customHeight="1" x14ac:dyDescent="0.2">
      <c r="B78" s="9"/>
      <c r="C78" s="9"/>
      <c r="D78" s="9"/>
      <c r="E78" s="9"/>
      <c r="F78" s="9"/>
      <c r="G78" s="9"/>
      <c r="H78" s="9"/>
      <c r="I78" s="9"/>
      <c r="J78" s="181"/>
    </row>
    <row r="79" spans="1:10" s="182" customFormat="1" ht="15" customHeight="1" x14ac:dyDescent="0.2">
      <c r="A79" s="10"/>
      <c r="B79" s="9"/>
      <c r="C79" s="9"/>
      <c r="D79" s="9"/>
      <c r="E79" s="9"/>
      <c r="F79" s="9"/>
      <c r="G79" s="9"/>
      <c r="H79" s="9"/>
      <c r="I79" s="9"/>
      <c r="J79" s="181"/>
    </row>
    <row r="80" spans="1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</sheetData>
  <mergeCells count="5">
    <mergeCell ref="B43:I43"/>
    <mergeCell ref="A1:I1"/>
    <mergeCell ref="A33:A40"/>
    <mergeCell ref="A3:A16"/>
    <mergeCell ref="A17:A32"/>
  </mergeCells>
  <phoneticPr fontId="10"/>
  <printOptions gridLinesSet="0"/>
  <pageMargins left="0.98425196850393704" right="0.19685039370078741" top="0.19685039370078741" bottom="0.19685039370078741" header="0" footer="0.31496062992125984"/>
  <pageSetup paperSize="9" scale="95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表紙</vt:lpstr>
      <vt:lpstr>料金</vt:lpstr>
      <vt:lpstr>新潟市</vt:lpstr>
      <vt:lpstr>下越１</vt:lpstr>
      <vt:lpstr>下越２</vt:lpstr>
      <vt:lpstr>中越１</vt:lpstr>
      <vt:lpstr>中越２</vt:lpstr>
      <vt:lpstr>上越</vt:lpstr>
      <vt:lpstr>合計</vt:lpstr>
      <vt:lpstr>下越１!Print_Area</vt:lpstr>
      <vt:lpstr>新潟市!Print_Area</vt:lpstr>
      <vt:lpstr>中越１!Print_Area</vt:lpstr>
      <vt:lpstr>中越２!Print_Area</vt:lpstr>
      <vt:lpstr>表紙!Print_Area</vt:lpstr>
      <vt:lpstr>料金!Print_Area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折り込み料金表</dc:title>
  <dc:subject>平成４年４月１日改定実施</dc:subject>
  <dc:creator>速報社</dc:creator>
  <dc:description>速報社
新潟県新聞折り込み部数表
２ページ目の一覧表</dc:description>
  <cp:lastModifiedBy>PCuser</cp:lastModifiedBy>
  <cp:lastPrinted>2021-02-18T03:02:27Z</cp:lastPrinted>
  <dcterms:created xsi:type="dcterms:W3CDTF">1999-03-24T07:44:52Z</dcterms:created>
  <dcterms:modified xsi:type="dcterms:W3CDTF">2021-02-19T07:55:33Z</dcterms:modified>
</cp:coreProperties>
</file>